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índex" sheetId="1" r:id="rId1"/>
    <sheet name="1) preinscripció primària" sheetId="2" r:id="rId2"/>
    <sheet name="1) preinscripció secundària" sheetId="3" r:id="rId3"/>
    <sheet name="2) obres" sheetId="4" r:id="rId4"/>
    <sheet name="3) plantilles" sheetId="5" r:id="rId5"/>
    <sheet name="4) aules acollida" sheetId="6" r:id="rId6"/>
    <sheet name="5) usee" sheetId="7" r:id="rId7"/>
    <sheet name="6) cicles formatius" sheetId="8" r:id="rId8"/>
  </sheets>
  <definedNames/>
  <calcPr fullCalcOnLoad="1"/>
</workbook>
</file>

<file path=xl/sharedStrings.xml><?xml version="1.0" encoding="utf-8"?>
<sst xmlns="http://schemas.openxmlformats.org/spreadsheetml/2006/main" count="492" uniqueCount="183">
  <si>
    <t>DADES DE PREINSCRIPCIÓ I OFERTA DE GRUPS DE P3. PÚBLICA I CONCERTADA. VALLÈS OCCIDENTAL. CURS 2004-2005</t>
  </si>
  <si>
    <t>PREINSCRIPCIONS</t>
  </si>
  <si>
    <t>OFERTA DE GRUPS</t>
  </si>
  <si>
    <t>VACANTS MUNICIPI</t>
  </si>
  <si>
    <t>pública</t>
  </si>
  <si>
    <t>concertada</t>
  </si>
  <si>
    <t>total</t>
  </si>
  <si>
    <t>BADIA</t>
  </si>
  <si>
    <t>BARBERÀ</t>
  </si>
  <si>
    <t>CASTELLAR</t>
  </si>
  <si>
    <t>CASTELLBISBAL</t>
  </si>
  <si>
    <t>CERDANYOLA</t>
  </si>
  <si>
    <t>MATADEPERA</t>
  </si>
  <si>
    <t>MONTCADA</t>
  </si>
  <si>
    <t>PALAU</t>
  </si>
  <si>
    <t>POLINYÀ</t>
  </si>
  <si>
    <t>RIPOLLET</t>
  </si>
  <si>
    <t>RUBÍ</t>
  </si>
  <si>
    <t>SABADELL</t>
  </si>
  <si>
    <t>SANT CUGAT</t>
  </si>
  <si>
    <t>SANT LLORENÇ</t>
  </si>
  <si>
    <t>SANT QUIRZE</t>
  </si>
  <si>
    <t>SANTA PERPÈTUA</t>
  </si>
  <si>
    <t>SENTMENAT</t>
  </si>
  <si>
    <t>TERRASSA</t>
  </si>
  <si>
    <t>ULLASTRELL</t>
  </si>
  <si>
    <t>VACARISSES</t>
  </si>
  <si>
    <t>VILADECAVALLS</t>
  </si>
  <si>
    <t>VALLÈS OCC.</t>
  </si>
  <si>
    <t>DADES DE PREINSCRIPCIÓ I OFERTA DE GRUPS DE P3. PÚBLICA I CONCERTADA. VALLÈS OCCIDENTAL. CURS 2003-2004</t>
  </si>
  <si>
    <t>DADES DE PREINSCRIPCIÓ I OFERTA DE GRUPS DE 1r ESO. PÚBLICA I CONCERTADA. VALLÈS OCCIDENTAL. CURS 2004-2005</t>
  </si>
  <si>
    <t>DADES DE PREINSCRIPCIÓ I OFERTA DE GRUPS DE 1r ESO. PÚBLICA I CONCERTADA. VALLÈS OCCIDENTAL. CURS 2003-2004</t>
  </si>
  <si>
    <t>OBRES SERVEIS TERRITORIALS VALLÈS OCCIDENTAL</t>
  </si>
  <si>
    <t>1) Noves construccions per al curs 2004-2005</t>
  </si>
  <si>
    <t xml:space="preserve">- Educació infantil i primària:   </t>
  </si>
  <si>
    <t>- Educació Secundària:</t>
  </si>
  <si>
    <t>- Total Construccions:</t>
  </si>
  <si>
    <t>2) Previsions noves construccions per al curs 2005-2006</t>
  </si>
  <si>
    <t>- Educació infantil i primària:</t>
  </si>
  <si>
    <t>3) Previsions noves construccions per als cursos posteriors</t>
  </si>
  <si>
    <t>4) Total Construccions:</t>
  </si>
  <si>
    <t xml:space="preserve">- Educació Infantil i Primària: </t>
  </si>
  <si>
    <t>- TOTAL CONSTRUCCIONS:</t>
  </si>
  <si>
    <t xml:space="preserve"> OBRES SERVEIS TERRITORIALS VALLÈS OCCIDENTAL</t>
  </si>
  <si>
    <t>1) Obres d’ampliació, adequació i millora per al curs 2004-2005</t>
  </si>
  <si>
    <t>- Educació Infantil i Primària:</t>
  </si>
  <si>
    <t>- Total Obres:</t>
  </si>
  <si>
    <t>2) Previsió d’obres d’ampliació, adequació i millora per al curs 2005-2006</t>
  </si>
  <si>
    <t>3) Previsió d’obres d’ampliació, adequació i millora per al cursos posteriors.</t>
  </si>
  <si>
    <t>- Total obres:</t>
  </si>
  <si>
    <t>4) Total d’obres d’ampliació, adequació i millora</t>
  </si>
  <si>
    <t>- TOTAL OBRES:</t>
  </si>
  <si>
    <t>EVOLUCIÓ DE GRUPS A PRIMÀRIA I SECUNDÀRIA</t>
  </si>
  <si>
    <t>2003-2004</t>
  </si>
  <si>
    <t>2004-2005</t>
  </si>
  <si>
    <t>INCREMENT</t>
  </si>
  <si>
    <t>INFANTIL I PRIMÀRIA</t>
  </si>
  <si>
    <t>SECUNDÀRIA</t>
  </si>
  <si>
    <t>EVOLUCIÓ DE LES PLANTILLES DE MESTRES I PROFESSORAT</t>
  </si>
  <si>
    <t>2923.75</t>
  </si>
  <si>
    <t>AULES D'ACOLLIDA VALLÈS OCCIDENTAL. CURS 2004-2005</t>
  </si>
  <si>
    <t>PRIMÀRIA</t>
  </si>
  <si>
    <t>29 AULES</t>
  </si>
  <si>
    <t>23 AULES</t>
  </si>
  <si>
    <t>Unitats de suport a l'educació especial</t>
  </si>
  <si>
    <t>centre</t>
  </si>
  <si>
    <t>municipi</t>
  </si>
  <si>
    <t>USEE</t>
  </si>
  <si>
    <t>CEIP Can Serra</t>
  </si>
  <si>
    <t>Barberà del Vallès</t>
  </si>
  <si>
    <t>CEIP Escola Bellaterra</t>
  </si>
  <si>
    <t>Cerdanyola del Vallès</t>
  </si>
  <si>
    <t>CEIP Pere Calders</t>
  </si>
  <si>
    <t>Polinyà</t>
  </si>
  <si>
    <t>CEIP Escursell i Bartalot</t>
  </si>
  <si>
    <t>Ripollet</t>
  </si>
  <si>
    <t>CEIP Torre de la Llebre</t>
  </si>
  <si>
    <t>Rubí</t>
  </si>
  <si>
    <t>CEIP Calvet d'Estrella</t>
  </si>
  <si>
    <t>Sabadell</t>
  </si>
  <si>
    <t>CEIP Catalunya</t>
  </si>
  <si>
    <t>CEIP Font Rosella</t>
  </si>
  <si>
    <t>CEIP Joanot Alisanda</t>
  </si>
  <si>
    <t>CEIP Sant Cugat</t>
  </si>
  <si>
    <t>Sant Cugat</t>
  </si>
  <si>
    <t>CEIP Bernat de Mogoda</t>
  </si>
  <si>
    <t>Santa Perpètua de Mogoda</t>
  </si>
  <si>
    <t>TOTALS</t>
  </si>
  <si>
    <t>OFERTA DE CICLES FORMATIUS AL VALLÈS OCCIDENTAL</t>
  </si>
  <si>
    <t>* subratllats cicles formatius de nova</t>
  </si>
  <si>
    <t>BADIA DEL VALLÈS</t>
  </si>
  <si>
    <t>implantació per al curs 2004-2005</t>
  </si>
  <si>
    <t>grau mitjà</t>
  </si>
  <si>
    <t>Equips i instal·lacions elèctriques</t>
  </si>
  <si>
    <t>Gestió administrativa</t>
  </si>
  <si>
    <t>grau superior</t>
  </si>
  <si>
    <t>Instal.lacions electrotècniques</t>
  </si>
  <si>
    <t>Admistració de sistemes informàtics</t>
  </si>
  <si>
    <t>Administració i finances</t>
  </si>
  <si>
    <t>CAN PLANAS</t>
  </si>
  <si>
    <t>Explotació de sistemes informàtics</t>
  </si>
  <si>
    <t>Gestió del transport</t>
  </si>
  <si>
    <t>LA ROMÀNICA</t>
  </si>
  <si>
    <t>Laboratori</t>
  </si>
  <si>
    <t>Operacions de fabricació de productes farmacèutics</t>
  </si>
  <si>
    <t>Anàlisi i control</t>
  </si>
  <si>
    <t>Fabricació de productes farmacèutics i afins</t>
  </si>
  <si>
    <t>JAUME MIMÓ</t>
  </si>
  <si>
    <t>Comerç</t>
  </si>
  <si>
    <t>Equips electrònics</t>
  </si>
  <si>
    <t>Mecanització</t>
  </si>
  <si>
    <t>Comerç Internacional</t>
  </si>
  <si>
    <t>Desenvolupament de productes electrònics</t>
  </si>
  <si>
    <t>Producció per mecanització</t>
  </si>
  <si>
    <t>LA FERRERIA</t>
  </si>
  <si>
    <t>Desenvolupament d'aplicacions informàtiques</t>
  </si>
  <si>
    <t>PALAU-SOLITÀ</t>
  </si>
  <si>
    <t>RAMON CASAS</t>
  </si>
  <si>
    <t>Secretariat</t>
  </si>
  <si>
    <t>PALAU AUSIT</t>
  </si>
  <si>
    <t>Inst/mant. elecgtromec. i conduc. de línies</t>
  </si>
  <si>
    <t>Electromecànica de vehicles</t>
  </si>
  <si>
    <t>Equips i instal·lacions electrotècniques</t>
  </si>
  <si>
    <t>Automoció</t>
  </si>
  <si>
    <t>Sist.regulació i control autom.</t>
  </si>
  <si>
    <t>LA SERRETA</t>
  </si>
  <si>
    <t>Perruqueria</t>
  </si>
  <si>
    <t>Educació infantil</t>
  </si>
  <si>
    <t>JV FOIX</t>
  </si>
  <si>
    <t>Munt/mant.inst.fred, climat. i prod.calor</t>
  </si>
  <si>
    <t>EL BULLIDOR</t>
  </si>
  <si>
    <t>AGUSTÍ SERRA</t>
  </si>
  <si>
    <t>Preimpressió en arts gràfiques</t>
  </si>
  <si>
    <t>Gestió comercial i marquèting</t>
  </si>
  <si>
    <t>Disseny i producció editorial</t>
  </si>
  <si>
    <t>ESCOLA INDUSTRIAL</t>
  </si>
  <si>
    <t>Fabricació a mida instal. fuster. i moble</t>
  </si>
  <si>
    <t>Desenvolupament de projectes mecànics</t>
  </si>
  <si>
    <t>Producció de fusta i moble</t>
  </si>
  <si>
    <t>CASTELLARNAU</t>
  </si>
  <si>
    <t>Farmàcia</t>
  </si>
  <si>
    <t>Cures auxiliars d'infermeria</t>
  </si>
  <si>
    <t>Obres de la construcció</t>
  </si>
  <si>
    <t>Carrosseria</t>
  </si>
  <si>
    <t>Imatge per al diagnòstic</t>
  </si>
  <si>
    <t>Laboratori de diagnòstic clínic</t>
  </si>
  <si>
    <t>Dietètica</t>
  </si>
  <si>
    <t>Sistemes de telecomunicacions</t>
  </si>
  <si>
    <t>Desenv. i aplic. proj. Construcció</t>
  </si>
  <si>
    <t>RIBOT I SERRA</t>
  </si>
  <si>
    <t>Atenció sociosanitària</t>
  </si>
  <si>
    <t>Animació Sociocultural</t>
  </si>
  <si>
    <t>VALLÈS</t>
  </si>
  <si>
    <t>LEONARDO DA VINCI</t>
  </si>
  <si>
    <t>CAR</t>
  </si>
  <si>
    <t>Cond.activ.físicoesportives medi natural</t>
  </si>
  <si>
    <t>Animació activ. Físiques i esportives</t>
  </si>
  <si>
    <t>ESTELA IBÈRICA</t>
  </si>
  <si>
    <t>CAVALL BERNAT</t>
  </si>
  <si>
    <t>Cuina</t>
  </si>
  <si>
    <t>MONTSERRAT ROIG</t>
  </si>
  <si>
    <t>Integració social</t>
  </si>
  <si>
    <t>Agències de viatges</t>
  </si>
  <si>
    <t>SANTA EULÀLIA</t>
  </si>
  <si>
    <t>Instal.lacions elèctriques</t>
  </si>
  <si>
    <t>Operacions de procés en planta química</t>
  </si>
  <si>
    <t>Operacions de transformació de plàstics i cautxú</t>
  </si>
  <si>
    <t>Inst/mant.electromec. I conduc. De línies</t>
  </si>
  <si>
    <t>Indústries de procés químic</t>
  </si>
  <si>
    <t>Administració de sistemes informàtics</t>
  </si>
  <si>
    <t>Plàstics i cautxú</t>
  </si>
  <si>
    <t>Prevenció de riscos professionals</t>
  </si>
  <si>
    <t>NICOLAU COPÈRNIC</t>
  </si>
  <si>
    <t>DOSSIER DE DADES</t>
  </si>
  <si>
    <t>SERVEIS TERRITORIALS DEL DEPARTAMENT D'EDUCACIÓ AL VALLÈS OCCIDENTAL</t>
  </si>
  <si>
    <t>Roda de premsa 17-06-2004</t>
  </si>
  <si>
    <t>Presentació de les dades corresponents al curs 2004-2005:</t>
  </si>
  <si>
    <t>1) Dades i resultats de les preinscripcions d'educació infantil (P3) i d'educació secundària obligatòria (1r. ESO)</t>
  </si>
  <si>
    <t>2) Noves construccions i grans obres</t>
  </si>
  <si>
    <t>3) Evolució de grups i plantilles dels centres docents públics</t>
  </si>
  <si>
    <t>4) Aules d'acollida</t>
  </si>
  <si>
    <t>5) Unitats de suport a l'educació especial</t>
  </si>
  <si>
    <t>6) Oferta pública de cicles formatius</t>
  </si>
</sst>
</file>

<file path=xl/styles.xml><?xml version="1.0" encoding="utf-8"?>
<styleSheet xmlns="http://schemas.openxmlformats.org/spreadsheetml/2006/main">
  <numFmts count="1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3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sz val="8"/>
      <color indexed="8"/>
      <name val="Arial"/>
      <family val="2"/>
    </font>
    <font>
      <u val="single"/>
      <sz val="9"/>
      <color indexed="12"/>
      <name val="Arial"/>
      <family val="2"/>
    </font>
    <font>
      <b/>
      <u val="single"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NumberForma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3" fontId="7" fillId="0" borderId="1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/>
    </xf>
    <xf numFmtId="3" fontId="10" fillId="0" borderId="0" xfId="15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center"/>
    </xf>
    <xf numFmtId="49" fontId="8" fillId="0" borderId="0" xfId="15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/>
    </xf>
    <xf numFmtId="0" fontId="8" fillId="0" borderId="0" xfId="15" applyFont="1" applyFill="1" applyBorder="1" applyAlignment="1">
      <alignment horizontal="left"/>
    </xf>
    <xf numFmtId="0" fontId="9" fillId="0" borderId="0" xfId="15" applyFont="1" applyFill="1" applyBorder="1" applyAlignment="1">
      <alignment horizontal="left"/>
    </xf>
    <xf numFmtId="3" fontId="12" fillId="0" borderId="0" xfId="15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4">
      <selection activeCell="E17" sqref="E17"/>
    </sheetView>
  </sheetViews>
  <sheetFormatPr defaultColWidth="11.421875" defaultRowHeight="12.75"/>
  <sheetData>
    <row r="1" spans="1:8" ht="13.5" thickBot="1">
      <c r="A1" s="39" t="s">
        <v>173</v>
      </c>
      <c r="B1" s="40"/>
      <c r="C1" s="40"/>
      <c r="D1" s="40"/>
      <c r="E1" s="40"/>
      <c r="F1" s="40"/>
      <c r="G1" s="40"/>
      <c r="H1" s="41"/>
    </row>
    <row r="3" spans="1:7" ht="12.75">
      <c r="A3" s="42" t="s">
        <v>174</v>
      </c>
      <c r="B3" s="42"/>
      <c r="C3" s="42"/>
      <c r="D3" s="42"/>
      <c r="E3" s="42"/>
      <c r="F3" s="42"/>
      <c r="G3" s="42"/>
    </row>
    <row r="4" ht="12.75">
      <c r="A4" s="6"/>
    </row>
    <row r="5" spans="1:3" ht="12.75">
      <c r="A5" s="42" t="s">
        <v>175</v>
      </c>
      <c r="B5" s="42"/>
      <c r="C5" s="42"/>
    </row>
    <row r="6" ht="12.75">
      <c r="A6" s="6"/>
    </row>
    <row r="7" spans="1:5" ht="12.75">
      <c r="A7" s="42" t="s">
        <v>176</v>
      </c>
      <c r="B7" s="42"/>
      <c r="C7" s="42"/>
      <c r="D7" s="42"/>
      <c r="E7" s="42"/>
    </row>
    <row r="10" spans="1:8" ht="12.75">
      <c r="A10" s="38" t="s">
        <v>177</v>
      </c>
      <c r="B10" s="38"/>
      <c r="C10" s="38"/>
      <c r="D10" s="38"/>
      <c r="E10" s="38"/>
      <c r="F10" s="38"/>
      <c r="G10" s="38"/>
      <c r="H10" s="38"/>
    </row>
    <row r="11" spans="1:8" ht="12.75">
      <c r="A11" s="38" t="s">
        <v>178</v>
      </c>
      <c r="B11" s="38"/>
      <c r="C11" s="38"/>
      <c r="D11" s="38"/>
      <c r="E11" s="38"/>
      <c r="F11" s="38"/>
      <c r="G11" s="38"/>
      <c r="H11" s="38"/>
    </row>
    <row r="12" spans="1:8" ht="12.75">
      <c r="A12" s="38" t="s">
        <v>179</v>
      </c>
      <c r="B12" s="38"/>
      <c r="C12" s="38"/>
      <c r="D12" s="38"/>
      <c r="E12" s="38"/>
      <c r="F12" s="38"/>
      <c r="G12" s="38"/>
      <c r="H12" s="38"/>
    </row>
    <row r="13" spans="1:8" ht="12.75">
      <c r="A13" s="38" t="s">
        <v>180</v>
      </c>
      <c r="B13" s="38"/>
      <c r="C13" s="38"/>
      <c r="D13" s="38"/>
      <c r="E13" s="38"/>
      <c r="F13" s="38"/>
      <c r="G13" s="38"/>
      <c r="H13" s="38"/>
    </row>
    <row r="14" spans="1:8" ht="12.75">
      <c r="A14" s="38" t="s">
        <v>181</v>
      </c>
      <c r="B14" s="38"/>
      <c r="C14" s="38"/>
      <c r="D14" s="38"/>
      <c r="E14" s="38"/>
      <c r="F14" s="38"/>
      <c r="G14" s="38"/>
      <c r="H14" s="38"/>
    </row>
    <row r="15" spans="1:8" ht="12.75">
      <c r="A15" s="38" t="s">
        <v>182</v>
      </c>
      <c r="B15" s="38"/>
      <c r="C15" s="38"/>
      <c r="D15" s="38"/>
      <c r="E15" s="38"/>
      <c r="F15" s="38"/>
      <c r="G15" s="38"/>
      <c r="H15" s="38"/>
    </row>
  </sheetData>
  <mergeCells count="10">
    <mergeCell ref="A1:H1"/>
    <mergeCell ref="A3:G3"/>
    <mergeCell ref="A5:C5"/>
    <mergeCell ref="A7:E7"/>
    <mergeCell ref="A14:H14"/>
    <mergeCell ref="A15:H15"/>
    <mergeCell ref="A10:H10"/>
    <mergeCell ref="A11:H11"/>
    <mergeCell ref="A12:H12"/>
    <mergeCell ref="A13:H13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1">
      <selection activeCell="C22" sqref="C22"/>
    </sheetView>
  </sheetViews>
  <sheetFormatPr defaultColWidth="11.421875" defaultRowHeight="12.75"/>
  <cols>
    <col min="1" max="1" width="17.7109375" style="0" bestFit="1" customWidth="1"/>
  </cols>
  <sheetData>
    <row r="1" spans="1:10" ht="13.5" thickBo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5"/>
    </row>
    <row r="4" spans="2:10" ht="12.75">
      <c r="B4" s="46" t="s">
        <v>1</v>
      </c>
      <c r="C4" s="47"/>
      <c r="D4" s="48"/>
      <c r="E4" s="46" t="s">
        <v>2</v>
      </c>
      <c r="F4" s="47"/>
      <c r="G4" s="48"/>
      <c r="H4" s="46" t="s">
        <v>3</v>
      </c>
      <c r="I4" s="47"/>
      <c r="J4" s="48"/>
    </row>
    <row r="5" spans="2:10" ht="12.75">
      <c r="B5" s="1" t="s">
        <v>4</v>
      </c>
      <c r="C5" s="1" t="s">
        <v>5</v>
      </c>
      <c r="D5" s="1" t="s">
        <v>6</v>
      </c>
      <c r="E5" s="1" t="s">
        <v>4</v>
      </c>
      <c r="F5" s="1" t="s">
        <v>5</v>
      </c>
      <c r="G5" s="1" t="s">
        <v>6</v>
      </c>
      <c r="H5" s="1" t="s">
        <v>4</v>
      </c>
      <c r="I5" s="1" t="s">
        <v>5</v>
      </c>
      <c r="J5" s="1" t="s">
        <v>6</v>
      </c>
    </row>
    <row r="6" spans="1:10" ht="12.75">
      <c r="A6" s="1" t="s">
        <v>7</v>
      </c>
      <c r="B6" s="2">
        <v>128</v>
      </c>
      <c r="C6" s="2">
        <v>0</v>
      </c>
      <c r="D6" s="2">
        <f>B6+C6</f>
        <v>128</v>
      </c>
      <c r="E6" s="2">
        <v>6</v>
      </c>
      <c r="F6" s="2">
        <v>0</v>
      </c>
      <c r="G6" s="2">
        <f>E6+F6</f>
        <v>6</v>
      </c>
      <c r="H6" s="2">
        <f>(E6*25)-B6</f>
        <v>22</v>
      </c>
      <c r="I6" s="2">
        <f>(F6*25)-C6</f>
        <v>0</v>
      </c>
      <c r="J6" s="2">
        <f>H6+I6</f>
        <v>22</v>
      </c>
    </row>
    <row r="7" spans="1:10" ht="12.75">
      <c r="A7" s="1" t="s">
        <v>8</v>
      </c>
      <c r="B7" s="2">
        <v>242</v>
      </c>
      <c r="C7" s="2">
        <v>0</v>
      </c>
      <c r="D7" s="2">
        <f aca="true" t="shared" si="0" ref="D7:D28">B7+C7</f>
        <v>242</v>
      </c>
      <c r="E7" s="2">
        <v>10</v>
      </c>
      <c r="F7" s="2">
        <v>0</v>
      </c>
      <c r="G7" s="2">
        <f aca="true" t="shared" si="1" ref="G7:G26">E7+F7</f>
        <v>10</v>
      </c>
      <c r="H7" s="2">
        <f aca="true" t="shared" si="2" ref="H7:I26">(E7*25)-B7</f>
        <v>8</v>
      </c>
      <c r="I7" s="2">
        <f t="shared" si="2"/>
        <v>0</v>
      </c>
      <c r="J7" s="2">
        <f aca="true" t="shared" si="3" ref="J7:J26">H7+I7</f>
        <v>8</v>
      </c>
    </row>
    <row r="8" spans="1:10" ht="12.75">
      <c r="A8" s="1" t="s">
        <v>9</v>
      </c>
      <c r="B8" s="2">
        <v>170</v>
      </c>
      <c r="C8" s="2">
        <v>63</v>
      </c>
      <c r="D8" s="2">
        <f t="shared" si="0"/>
        <v>233</v>
      </c>
      <c r="E8" s="2">
        <v>8</v>
      </c>
      <c r="F8" s="2">
        <v>2</v>
      </c>
      <c r="G8" s="2">
        <f t="shared" si="1"/>
        <v>10</v>
      </c>
      <c r="H8" s="2">
        <f t="shared" si="2"/>
        <v>30</v>
      </c>
      <c r="I8" s="2">
        <f t="shared" si="2"/>
        <v>-13</v>
      </c>
      <c r="J8" s="2">
        <f t="shared" si="3"/>
        <v>17</v>
      </c>
    </row>
    <row r="9" spans="1:10" ht="12.75">
      <c r="A9" s="1" t="s">
        <v>10</v>
      </c>
      <c r="B9" s="2">
        <v>135</v>
      </c>
      <c r="C9" s="2">
        <v>0</v>
      </c>
      <c r="D9" s="2">
        <f t="shared" si="0"/>
        <v>135</v>
      </c>
      <c r="E9" s="2">
        <v>6</v>
      </c>
      <c r="F9" s="2">
        <v>0</v>
      </c>
      <c r="G9" s="2">
        <f t="shared" si="1"/>
        <v>6</v>
      </c>
      <c r="H9" s="2">
        <f t="shared" si="2"/>
        <v>15</v>
      </c>
      <c r="I9" s="2">
        <f t="shared" si="2"/>
        <v>0</v>
      </c>
      <c r="J9" s="2">
        <f t="shared" si="3"/>
        <v>15</v>
      </c>
    </row>
    <row r="10" spans="1:10" ht="12.75">
      <c r="A10" s="1" t="s">
        <v>11</v>
      </c>
      <c r="B10" s="2">
        <v>424</v>
      </c>
      <c r="C10" s="2">
        <v>193</v>
      </c>
      <c r="D10" s="2">
        <f t="shared" si="0"/>
        <v>617</v>
      </c>
      <c r="E10" s="2">
        <v>18</v>
      </c>
      <c r="F10" s="2">
        <v>7</v>
      </c>
      <c r="G10" s="2">
        <f t="shared" si="1"/>
        <v>25</v>
      </c>
      <c r="H10" s="2">
        <f t="shared" si="2"/>
        <v>26</v>
      </c>
      <c r="I10" s="2">
        <f t="shared" si="2"/>
        <v>-18</v>
      </c>
      <c r="J10" s="2">
        <f t="shared" si="3"/>
        <v>8</v>
      </c>
    </row>
    <row r="11" spans="1:10" ht="12.75">
      <c r="A11" s="1" t="s">
        <v>12</v>
      </c>
      <c r="B11" s="2">
        <v>99</v>
      </c>
      <c r="C11" s="2">
        <v>59</v>
      </c>
      <c r="D11" s="2">
        <f t="shared" si="0"/>
        <v>158</v>
      </c>
      <c r="E11" s="2">
        <v>4</v>
      </c>
      <c r="F11" s="2">
        <v>3</v>
      </c>
      <c r="G11" s="2">
        <f t="shared" si="1"/>
        <v>7</v>
      </c>
      <c r="H11" s="2">
        <f t="shared" si="2"/>
        <v>1</v>
      </c>
      <c r="I11" s="2">
        <f t="shared" si="2"/>
        <v>16</v>
      </c>
      <c r="J11" s="2">
        <f t="shared" si="3"/>
        <v>17</v>
      </c>
    </row>
    <row r="12" spans="1:10" ht="12.75">
      <c r="A12" s="1" t="s">
        <v>13</v>
      </c>
      <c r="B12" s="2">
        <v>212</v>
      </c>
      <c r="C12" s="2">
        <v>81</v>
      </c>
      <c r="D12" s="2">
        <f t="shared" si="0"/>
        <v>293</v>
      </c>
      <c r="E12" s="2">
        <v>9</v>
      </c>
      <c r="F12" s="2">
        <v>3</v>
      </c>
      <c r="G12" s="2">
        <f t="shared" si="1"/>
        <v>12</v>
      </c>
      <c r="H12" s="2">
        <f t="shared" si="2"/>
        <v>13</v>
      </c>
      <c r="I12" s="2">
        <f t="shared" si="2"/>
        <v>-6</v>
      </c>
      <c r="J12" s="2">
        <f t="shared" si="3"/>
        <v>7</v>
      </c>
    </row>
    <row r="13" spans="1:10" ht="12.75">
      <c r="A13" s="1" t="s">
        <v>14</v>
      </c>
      <c r="B13" s="2">
        <v>142</v>
      </c>
      <c r="C13" s="2">
        <v>20</v>
      </c>
      <c r="D13" s="2">
        <f t="shared" si="0"/>
        <v>162</v>
      </c>
      <c r="E13" s="2">
        <v>6</v>
      </c>
      <c r="F13" s="2">
        <v>1</v>
      </c>
      <c r="G13" s="2">
        <f t="shared" si="1"/>
        <v>7</v>
      </c>
      <c r="H13" s="2">
        <f t="shared" si="2"/>
        <v>8</v>
      </c>
      <c r="I13" s="2">
        <f t="shared" si="2"/>
        <v>5</v>
      </c>
      <c r="J13" s="2">
        <f t="shared" si="3"/>
        <v>13</v>
      </c>
    </row>
    <row r="14" spans="1:10" ht="12.75">
      <c r="A14" s="1" t="s">
        <v>15</v>
      </c>
      <c r="B14" s="2">
        <v>78</v>
      </c>
      <c r="C14" s="2">
        <v>0</v>
      </c>
      <c r="D14" s="2">
        <f t="shared" si="0"/>
        <v>78</v>
      </c>
      <c r="E14" s="2">
        <v>4</v>
      </c>
      <c r="F14" s="2">
        <v>0</v>
      </c>
      <c r="G14" s="2">
        <f t="shared" si="1"/>
        <v>4</v>
      </c>
      <c r="H14" s="2">
        <f t="shared" si="2"/>
        <v>22</v>
      </c>
      <c r="I14" s="2">
        <f t="shared" si="2"/>
        <v>0</v>
      </c>
      <c r="J14" s="2">
        <f t="shared" si="3"/>
        <v>22</v>
      </c>
    </row>
    <row r="15" spans="1:10" ht="12.75">
      <c r="A15" s="1" t="s">
        <v>16</v>
      </c>
      <c r="B15" s="2">
        <v>257</v>
      </c>
      <c r="C15" s="2">
        <v>84</v>
      </c>
      <c r="D15" s="2">
        <f t="shared" si="0"/>
        <v>341</v>
      </c>
      <c r="E15" s="2">
        <v>12</v>
      </c>
      <c r="F15" s="2">
        <v>3</v>
      </c>
      <c r="G15" s="2">
        <f t="shared" si="1"/>
        <v>15</v>
      </c>
      <c r="H15" s="2">
        <f t="shared" si="2"/>
        <v>43</v>
      </c>
      <c r="I15" s="2">
        <f t="shared" si="2"/>
        <v>-9</v>
      </c>
      <c r="J15" s="2">
        <f t="shared" si="3"/>
        <v>34</v>
      </c>
    </row>
    <row r="16" spans="1:10" ht="12.75">
      <c r="A16" s="1" t="s">
        <v>17</v>
      </c>
      <c r="B16" s="2">
        <v>377</v>
      </c>
      <c r="C16" s="2">
        <v>286</v>
      </c>
      <c r="D16" s="2">
        <f t="shared" si="0"/>
        <v>663</v>
      </c>
      <c r="E16" s="2">
        <v>18</v>
      </c>
      <c r="F16" s="2">
        <v>9</v>
      </c>
      <c r="G16" s="2">
        <f t="shared" si="1"/>
        <v>27</v>
      </c>
      <c r="H16" s="2">
        <f t="shared" si="2"/>
        <v>73</v>
      </c>
      <c r="I16" s="2">
        <f t="shared" si="2"/>
        <v>-61</v>
      </c>
      <c r="J16" s="2">
        <f t="shared" si="3"/>
        <v>12</v>
      </c>
    </row>
    <row r="17" spans="1:10" ht="12.75">
      <c r="A17" s="1" t="s">
        <v>18</v>
      </c>
      <c r="B17" s="2">
        <v>1243</v>
      </c>
      <c r="C17" s="2">
        <v>777</v>
      </c>
      <c r="D17" s="2">
        <f t="shared" si="0"/>
        <v>2020</v>
      </c>
      <c r="E17" s="2">
        <v>56</v>
      </c>
      <c r="F17" s="2">
        <v>32</v>
      </c>
      <c r="G17" s="2">
        <f t="shared" si="1"/>
        <v>88</v>
      </c>
      <c r="H17" s="2">
        <f t="shared" si="2"/>
        <v>157</v>
      </c>
      <c r="I17" s="2">
        <f t="shared" si="2"/>
        <v>23</v>
      </c>
      <c r="J17" s="2">
        <f t="shared" si="3"/>
        <v>180</v>
      </c>
    </row>
    <row r="18" spans="1:10" ht="12.75">
      <c r="A18" s="1" t="s">
        <v>19</v>
      </c>
      <c r="B18" s="2">
        <v>430</v>
      </c>
      <c r="C18" s="2">
        <v>486</v>
      </c>
      <c r="D18" s="2">
        <f t="shared" si="0"/>
        <v>916</v>
      </c>
      <c r="E18" s="2">
        <v>20</v>
      </c>
      <c r="F18" s="2">
        <v>17</v>
      </c>
      <c r="G18" s="2">
        <f t="shared" si="1"/>
        <v>37</v>
      </c>
      <c r="H18" s="2">
        <f t="shared" si="2"/>
        <v>70</v>
      </c>
      <c r="I18" s="2">
        <f t="shared" si="2"/>
        <v>-61</v>
      </c>
      <c r="J18" s="2">
        <f t="shared" si="3"/>
        <v>9</v>
      </c>
    </row>
    <row r="19" spans="1:10" ht="12.75">
      <c r="A19" s="1" t="s">
        <v>20</v>
      </c>
      <c r="B19" s="2">
        <v>12</v>
      </c>
      <c r="C19" s="2">
        <v>0</v>
      </c>
      <c r="D19" s="2">
        <f t="shared" si="0"/>
        <v>12</v>
      </c>
      <c r="E19" s="2">
        <v>1</v>
      </c>
      <c r="F19" s="2">
        <v>0</v>
      </c>
      <c r="G19" s="2">
        <f t="shared" si="1"/>
        <v>1</v>
      </c>
      <c r="H19" s="2">
        <f t="shared" si="2"/>
        <v>13</v>
      </c>
      <c r="I19" s="2">
        <f t="shared" si="2"/>
        <v>0</v>
      </c>
      <c r="J19" s="2">
        <f t="shared" si="3"/>
        <v>13</v>
      </c>
    </row>
    <row r="20" spans="1:10" ht="12.75">
      <c r="A20" s="1" t="s">
        <v>21</v>
      </c>
      <c r="B20" s="2">
        <v>197</v>
      </c>
      <c r="C20" s="2">
        <v>0</v>
      </c>
      <c r="D20" s="2">
        <f t="shared" si="0"/>
        <v>197</v>
      </c>
      <c r="E20" s="2">
        <v>8</v>
      </c>
      <c r="F20" s="2">
        <v>0</v>
      </c>
      <c r="G20" s="2">
        <f t="shared" si="1"/>
        <v>8</v>
      </c>
      <c r="H20" s="2">
        <f t="shared" si="2"/>
        <v>3</v>
      </c>
      <c r="I20" s="2">
        <f t="shared" si="2"/>
        <v>0</v>
      </c>
      <c r="J20" s="2">
        <f t="shared" si="3"/>
        <v>3</v>
      </c>
    </row>
    <row r="21" spans="1:10" ht="12.75">
      <c r="A21" s="1" t="s">
        <v>22</v>
      </c>
      <c r="B21" s="2">
        <v>167</v>
      </c>
      <c r="C21" s="2">
        <v>123</v>
      </c>
      <c r="D21" s="2">
        <f t="shared" si="0"/>
        <v>290</v>
      </c>
      <c r="E21" s="2">
        <v>8</v>
      </c>
      <c r="F21" s="2">
        <v>4</v>
      </c>
      <c r="G21" s="2">
        <f t="shared" si="1"/>
        <v>12</v>
      </c>
      <c r="H21" s="2">
        <f t="shared" si="2"/>
        <v>33</v>
      </c>
      <c r="I21" s="2">
        <f t="shared" si="2"/>
        <v>-23</v>
      </c>
      <c r="J21" s="2">
        <f t="shared" si="3"/>
        <v>10</v>
      </c>
    </row>
    <row r="22" spans="1:10" ht="12.75">
      <c r="A22" s="1" t="s">
        <v>23</v>
      </c>
      <c r="B22" s="2">
        <v>49</v>
      </c>
      <c r="C22" s="2">
        <v>23</v>
      </c>
      <c r="D22" s="2">
        <f t="shared" si="0"/>
        <v>72</v>
      </c>
      <c r="E22" s="2">
        <v>2</v>
      </c>
      <c r="F22" s="2">
        <v>1</v>
      </c>
      <c r="G22" s="2">
        <f t="shared" si="1"/>
        <v>3</v>
      </c>
      <c r="H22" s="2">
        <f t="shared" si="2"/>
        <v>1</v>
      </c>
      <c r="I22" s="2">
        <f t="shared" si="2"/>
        <v>2</v>
      </c>
      <c r="J22" s="2">
        <f t="shared" si="3"/>
        <v>3</v>
      </c>
    </row>
    <row r="23" spans="1:10" ht="12.75">
      <c r="A23" s="1" t="s">
        <v>24</v>
      </c>
      <c r="B23" s="2">
        <v>1009</v>
      </c>
      <c r="C23" s="2">
        <v>1063</v>
      </c>
      <c r="D23" s="2">
        <f t="shared" si="0"/>
        <v>2072</v>
      </c>
      <c r="E23" s="2">
        <v>48</v>
      </c>
      <c r="F23" s="2">
        <v>37</v>
      </c>
      <c r="G23" s="2">
        <f t="shared" si="1"/>
        <v>85</v>
      </c>
      <c r="H23" s="2">
        <f t="shared" si="2"/>
        <v>191</v>
      </c>
      <c r="I23" s="2">
        <f t="shared" si="2"/>
        <v>-138</v>
      </c>
      <c r="J23" s="2">
        <f t="shared" si="3"/>
        <v>53</v>
      </c>
    </row>
    <row r="24" spans="1:10" ht="12.75">
      <c r="A24" s="1" t="s">
        <v>25</v>
      </c>
      <c r="B24" s="2">
        <v>26</v>
      </c>
      <c r="C24" s="2">
        <v>0</v>
      </c>
      <c r="D24" s="2">
        <f t="shared" si="0"/>
        <v>26</v>
      </c>
      <c r="E24" s="2">
        <v>1</v>
      </c>
      <c r="F24" s="2">
        <v>0</v>
      </c>
      <c r="G24" s="2">
        <f t="shared" si="1"/>
        <v>1</v>
      </c>
      <c r="H24" s="2">
        <f t="shared" si="2"/>
        <v>-1</v>
      </c>
      <c r="I24" s="2">
        <f t="shared" si="2"/>
        <v>0</v>
      </c>
      <c r="J24" s="2">
        <f t="shared" si="3"/>
        <v>-1</v>
      </c>
    </row>
    <row r="25" spans="1:10" ht="12.75">
      <c r="A25" s="1" t="s">
        <v>26</v>
      </c>
      <c r="B25" s="2">
        <v>71</v>
      </c>
      <c r="C25" s="2">
        <v>0</v>
      </c>
      <c r="D25" s="2">
        <f t="shared" si="0"/>
        <v>71</v>
      </c>
      <c r="E25" s="2">
        <v>3</v>
      </c>
      <c r="F25" s="2">
        <v>0</v>
      </c>
      <c r="G25" s="2">
        <f t="shared" si="1"/>
        <v>3</v>
      </c>
      <c r="H25" s="2">
        <f t="shared" si="2"/>
        <v>4</v>
      </c>
      <c r="I25" s="2">
        <f t="shared" si="2"/>
        <v>0</v>
      </c>
      <c r="J25" s="2">
        <f t="shared" si="3"/>
        <v>4</v>
      </c>
    </row>
    <row r="26" spans="1:10" ht="12.75">
      <c r="A26" s="1" t="s">
        <v>27</v>
      </c>
      <c r="B26" s="2">
        <v>101</v>
      </c>
      <c r="C26" s="2">
        <v>0</v>
      </c>
      <c r="D26" s="2">
        <f t="shared" si="0"/>
        <v>101</v>
      </c>
      <c r="E26" s="2">
        <v>4</v>
      </c>
      <c r="F26" s="2">
        <v>0</v>
      </c>
      <c r="G26" s="2">
        <f t="shared" si="1"/>
        <v>4</v>
      </c>
      <c r="H26" s="2">
        <f t="shared" si="2"/>
        <v>-1</v>
      </c>
      <c r="I26" s="2">
        <f t="shared" si="2"/>
        <v>0</v>
      </c>
      <c r="J26" s="2">
        <f t="shared" si="3"/>
        <v>-1</v>
      </c>
    </row>
    <row r="28" spans="1:10" ht="12.75">
      <c r="A28" s="3" t="s">
        <v>28</v>
      </c>
      <c r="B28" s="3">
        <f>SUM(B6:B26)</f>
        <v>5569</v>
      </c>
      <c r="C28" s="3">
        <f>SUM(C6:C26)</f>
        <v>3258</v>
      </c>
      <c r="D28" s="3">
        <f t="shared" si="0"/>
        <v>8827</v>
      </c>
      <c r="E28" s="3">
        <f>SUM(E6:E26)</f>
        <v>252</v>
      </c>
      <c r="F28" s="3">
        <f>SUM(F6:F26)</f>
        <v>119</v>
      </c>
      <c r="G28" s="3">
        <f>E28+F28</f>
        <v>371</v>
      </c>
      <c r="H28" s="3">
        <f>(E28*25)-B28</f>
        <v>731</v>
      </c>
      <c r="I28" s="3">
        <f>(F28*25)-C28</f>
        <v>-283</v>
      </c>
      <c r="J28" s="3">
        <f>H28+I28</f>
        <v>448</v>
      </c>
    </row>
    <row r="31" ht="13.5" thickBot="1"/>
    <row r="32" spans="1:10" ht="13.5" thickBot="1">
      <c r="A32" s="43" t="s">
        <v>29</v>
      </c>
      <c r="B32" s="44"/>
      <c r="C32" s="44"/>
      <c r="D32" s="44"/>
      <c r="E32" s="44"/>
      <c r="F32" s="44"/>
      <c r="G32" s="44"/>
      <c r="H32" s="44"/>
      <c r="I32" s="44"/>
      <c r="J32" s="45"/>
    </row>
    <row r="35" spans="2:10" ht="12.75">
      <c r="B35" s="46" t="s">
        <v>1</v>
      </c>
      <c r="C35" s="47"/>
      <c r="D35" s="48"/>
      <c r="E35" s="46" t="s">
        <v>2</v>
      </c>
      <c r="F35" s="47"/>
      <c r="G35" s="48"/>
      <c r="H35" s="46" t="s">
        <v>3</v>
      </c>
      <c r="I35" s="47"/>
      <c r="J35" s="48"/>
    </row>
    <row r="36" spans="2:10" ht="12.75">
      <c r="B36" s="1" t="s">
        <v>4</v>
      </c>
      <c r="C36" s="1" t="s">
        <v>5</v>
      </c>
      <c r="D36" s="1" t="s">
        <v>6</v>
      </c>
      <c r="E36" s="1" t="s">
        <v>4</v>
      </c>
      <c r="F36" s="1" t="s">
        <v>5</v>
      </c>
      <c r="G36" s="1" t="s">
        <v>6</v>
      </c>
      <c r="H36" s="1" t="s">
        <v>4</v>
      </c>
      <c r="I36" s="1" t="s">
        <v>5</v>
      </c>
      <c r="J36" s="1" t="s">
        <v>6</v>
      </c>
    </row>
    <row r="37" spans="1:10" ht="12.75">
      <c r="A37" s="1" t="s">
        <v>7</v>
      </c>
      <c r="B37" s="2">
        <v>137</v>
      </c>
      <c r="C37" s="2">
        <v>0</v>
      </c>
      <c r="D37" s="2">
        <f>B37+C37</f>
        <v>137</v>
      </c>
      <c r="E37" s="2">
        <v>6</v>
      </c>
      <c r="F37" s="2">
        <v>0</v>
      </c>
      <c r="G37" s="2">
        <f>E37+F37</f>
        <v>6</v>
      </c>
      <c r="H37" s="2">
        <f>(E37*25)-B37</f>
        <v>13</v>
      </c>
      <c r="I37" s="2">
        <f>(F37*25)-C37</f>
        <v>0</v>
      </c>
      <c r="J37" s="2">
        <f>H37+I37</f>
        <v>13</v>
      </c>
    </row>
    <row r="38" spans="1:10" ht="12.75">
      <c r="A38" s="1" t="s">
        <v>8</v>
      </c>
      <c r="B38" s="2">
        <v>257</v>
      </c>
      <c r="C38" s="2">
        <v>0</v>
      </c>
      <c r="D38" s="2">
        <f aca="true" t="shared" si="4" ref="D38:D57">B38+C38</f>
        <v>257</v>
      </c>
      <c r="E38" s="2">
        <v>11</v>
      </c>
      <c r="F38" s="2">
        <v>0</v>
      </c>
      <c r="G38" s="2">
        <f aca="true" t="shared" si="5" ref="G38:G57">E38+F38</f>
        <v>11</v>
      </c>
      <c r="H38" s="2">
        <f aca="true" t="shared" si="6" ref="H38:I57">(E38*25)-B38</f>
        <v>18</v>
      </c>
      <c r="I38" s="2">
        <f t="shared" si="6"/>
        <v>0</v>
      </c>
      <c r="J38" s="2">
        <f aca="true" t="shared" si="7" ref="J38:J57">H38+I38</f>
        <v>18</v>
      </c>
    </row>
    <row r="39" spans="1:10" ht="12.75">
      <c r="A39" s="1" t="s">
        <v>9</v>
      </c>
      <c r="B39" s="2">
        <v>177</v>
      </c>
      <c r="C39" s="2">
        <v>57</v>
      </c>
      <c r="D39" s="2">
        <f t="shared" si="4"/>
        <v>234</v>
      </c>
      <c r="E39" s="2">
        <v>8</v>
      </c>
      <c r="F39" s="2">
        <v>2</v>
      </c>
      <c r="G39" s="2">
        <f t="shared" si="5"/>
        <v>10</v>
      </c>
      <c r="H39" s="2">
        <f t="shared" si="6"/>
        <v>23</v>
      </c>
      <c r="I39" s="2">
        <f t="shared" si="6"/>
        <v>-7</v>
      </c>
      <c r="J39" s="2">
        <f t="shared" si="7"/>
        <v>16</v>
      </c>
    </row>
    <row r="40" spans="1:10" ht="12.75">
      <c r="A40" s="1" t="s">
        <v>10</v>
      </c>
      <c r="B40" s="2">
        <v>114</v>
      </c>
      <c r="C40" s="2">
        <v>0</v>
      </c>
      <c r="D40" s="2">
        <f t="shared" si="4"/>
        <v>114</v>
      </c>
      <c r="E40" s="2">
        <v>5</v>
      </c>
      <c r="F40" s="2">
        <v>0</v>
      </c>
      <c r="G40" s="2">
        <f t="shared" si="5"/>
        <v>5</v>
      </c>
      <c r="H40" s="2">
        <f t="shared" si="6"/>
        <v>11</v>
      </c>
      <c r="I40" s="2">
        <f t="shared" si="6"/>
        <v>0</v>
      </c>
      <c r="J40" s="2">
        <f t="shared" si="7"/>
        <v>11</v>
      </c>
    </row>
    <row r="41" spans="1:10" ht="12.75">
      <c r="A41" s="1" t="s">
        <v>11</v>
      </c>
      <c r="B41" s="2">
        <v>400</v>
      </c>
      <c r="C41" s="2">
        <v>206</v>
      </c>
      <c r="D41" s="2">
        <f t="shared" si="4"/>
        <v>606</v>
      </c>
      <c r="E41" s="2">
        <v>16</v>
      </c>
      <c r="F41" s="2">
        <v>7</v>
      </c>
      <c r="G41" s="2">
        <f t="shared" si="5"/>
        <v>23</v>
      </c>
      <c r="H41" s="2">
        <f t="shared" si="6"/>
        <v>0</v>
      </c>
      <c r="I41" s="2">
        <f t="shared" si="6"/>
        <v>-31</v>
      </c>
      <c r="J41" s="2">
        <f t="shared" si="7"/>
        <v>-31</v>
      </c>
    </row>
    <row r="42" spans="1:10" ht="12.75">
      <c r="A42" s="1" t="s">
        <v>12</v>
      </c>
      <c r="B42" s="2">
        <v>77</v>
      </c>
      <c r="C42" s="2">
        <v>63</v>
      </c>
      <c r="D42" s="2">
        <f t="shared" si="4"/>
        <v>140</v>
      </c>
      <c r="E42" s="2">
        <v>3</v>
      </c>
      <c r="F42" s="2">
        <v>3</v>
      </c>
      <c r="G42" s="2">
        <f t="shared" si="5"/>
        <v>6</v>
      </c>
      <c r="H42" s="2">
        <f t="shared" si="6"/>
        <v>-2</v>
      </c>
      <c r="I42" s="2">
        <f t="shared" si="6"/>
        <v>12</v>
      </c>
      <c r="J42" s="2">
        <f t="shared" si="7"/>
        <v>10</v>
      </c>
    </row>
    <row r="43" spans="1:10" ht="12.75">
      <c r="A43" s="1" t="s">
        <v>13</v>
      </c>
      <c r="B43" s="2">
        <v>188</v>
      </c>
      <c r="C43" s="2">
        <v>87</v>
      </c>
      <c r="D43" s="2">
        <f t="shared" si="4"/>
        <v>275</v>
      </c>
      <c r="E43" s="2">
        <v>9</v>
      </c>
      <c r="F43" s="2">
        <v>3</v>
      </c>
      <c r="G43" s="2">
        <f t="shared" si="5"/>
        <v>12</v>
      </c>
      <c r="H43" s="2">
        <f t="shared" si="6"/>
        <v>37</v>
      </c>
      <c r="I43" s="2">
        <f t="shared" si="6"/>
        <v>-12</v>
      </c>
      <c r="J43" s="2">
        <f t="shared" si="7"/>
        <v>25</v>
      </c>
    </row>
    <row r="44" spans="1:10" ht="12.75">
      <c r="A44" s="1" t="s">
        <v>14</v>
      </c>
      <c r="B44" s="2">
        <v>116</v>
      </c>
      <c r="C44" s="2">
        <v>32</v>
      </c>
      <c r="D44" s="2">
        <f t="shared" si="4"/>
        <v>148</v>
      </c>
      <c r="E44" s="2">
        <v>5</v>
      </c>
      <c r="F44" s="2">
        <v>1</v>
      </c>
      <c r="G44" s="2">
        <f t="shared" si="5"/>
        <v>6</v>
      </c>
      <c r="H44" s="2">
        <f t="shared" si="6"/>
        <v>9</v>
      </c>
      <c r="I44" s="2">
        <f t="shared" si="6"/>
        <v>-7</v>
      </c>
      <c r="J44" s="2">
        <f t="shared" si="7"/>
        <v>2</v>
      </c>
    </row>
    <row r="45" spans="1:10" ht="12.75">
      <c r="A45" s="1" t="s">
        <v>15</v>
      </c>
      <c r="B45" s="2">
        <v>59</v>
      </c>
      <c r="C45" s="2">
        <v>0</v>
      </c>
      <c r="D45" s="2">
        <f t="shared" si="4"/>
        <v>59</v>
      </c>
      <c r="E45" s="2">
        <v>3</v>
      </c>
      <c r="F45" s="2">
        <v>0</v>
      </c>
      <c r="G45" s="2">
        <f t="shared" si="5"/>
        <v>3</v>
      </c>
      <c r="H45" s="2">
        <f t="shared" si="6"/>
        <v>16</v>
      </c>
      <c r="I45" s="2">
        <f t="shared" si="6"/>
        <v>0</v>
      </c>
      <c r="J45" s="2">
        <f t="shared" si="7"/>
        <v>16</v>
      </c>
    </row>
    <row r="46" spans="1:10" ht="12.75">
      <c r="A46" s="1" t="s">
        <v>16</v>
      </c>
      <c r="B46" s="2">
        <v>287</v>
      </c>
      <c r="C46" s="2">
        <v>87</v>
      </c>
      <c r="D46" s="2">
        <f t="shared" si="4"/>
        <v>374</v>
      </c>
      <c r="E46" s="2">
        <v>12</v>
      </c>
      <c r="F46" s="2">
        <v>3</v>
      </c>
      <c r="G46" s="2">
        <f t="shared" si="5"/>
        <v>15</v>
      </c>
      <c r="H46" s="2">
        <f t="shared" si="6"/>
        <v>13</v>
      </c>
      <c r="I46" s="2">
        <f t="shared" si="6"/>
        <v>-12</v>
      </c>
      <c r="J46" s="2">
        <f t="shared" si="7"/>
        <v>1</v>
      </c>
    </row>
    <row r="47" spans="1:10" ht="12.75">
      <c r="A47" s="1" t="s">
        <v>17</v>
      </c>
      <c r="B47" s="2">
        <v>350</v>
      </c>
      <c r="C47" s="2">
        <v>270</v>
      </c>
      <c r="D47" s="2">
        <f t="shared" si="4"/>
        <v>620</v>
      </c>
      <c r="E47" s="2">
        <v>16</v>
      </c>
      <c r="F47" s="2">
        <v>9</v>
      </c>
      <c r="G47" s="2">
        <f t="shared" si="5"/>
        <v>25</v>
      </c>
      <c r="H47" s="2">
        <f t="shared" si="6"/>
        <v>50</v>
      </c>
      <c r="I47" s="2">
        <f t="shared" si="6"/>
        <v>-45</v>
      </c>
      <c r="J47" s="2">
        <f t="shared" si="7"/>
        <v>5</v>
      </c>
    </row>
    <row r="48" spans="1:10" ht="12.75">
      <c r="A48" s="1" t="s">
        <v>18</v>
      </c>
      <c r="B48" s="2">
        <v>1202</v>
      </c>
      <c r="C48" s="2">
        <v>834</v>
      </c>
      <c r="D48" s="2">
        <f t="shared" si="4"/>
        <v>2036</v>
      </c>
      <c r="E48" s="2">
        <v>53</v>
      </c>
      <c r="F48" s="2">
        <v>33</v>
      </c>
      <c r="G48" s="2">
        <f t="shared" si="5"/>
        <v>86</v>
      </c>
      <c r="H48" s="2">
        <f t="shared" si="6"/>
        <v>123</v>
      </c>
      <c r="I48" s="2">
        <f t="shared" si="6"/>
        <v>-9</v>
      </c>
      <c r="J48" s="2">
        <f t="shared" si="7"/>
        <v>114</v>
      </c>
    </row>
    <row r="49" spans="1:10" ht="12.75">
      <c r="A49" s="1" t="s">
        <v>19</v>
      </c>
      <c r="B49" s="2">
        <v>436</v>
      </c>
      <c r="C49" s="2">
        <v>433</v>
      </c>
      <c r="D49" s="2">
        <f t="shared" si="4"/>
        <v>869</v>
      </c>
      <c r="E49" s="2">
        <v>19</v>
      </c>
      <c r="F49" s="2">
        <v>17</v>
      </c>
      <c r="G49" s="2">
        <f t="shared" si="5"/>
        <v>36</v>
      </c>
      <c r="H49" s="2">
        <f t="shared" si="6"/>
        <v>39</v>
      </c>
      <c r="I49" s="2">
        <f t="shared" si="6"/>
        <v>-8</v>
      </c>
      <c r="J49" s="2">
        <f t="shared" si="7"/>
        <v>31</v>
      </c>
    </row>
    <row r="50" spans="1:10" ht="12.75">
      <c r="A50" s="1" t="s">
        <v>20</v>
      </c>
      <c r="B50" s="2">
        <v>16</v>
      </c>
      <c r="C50" s="2">
        <v>0</v>
      </c>
      <c r="D50" s="2">
        <f t="shared" si="4"/>
        <v>16</v>
      </c>
      <c r="E50" s="2">
        <v>1</v>
      </c>
      <c r="F50" s="2">
        <v>0</v>
      </c>
      <c r="G50" s="2">
        <f t="shared" si="5"/>
        <v>1</v>
      </c>
      <c r="H50" s="2">
        <f t="shared" si="6"/>
        <v>9</v>
      </c>
      <c r="I50" s="2">
        <f t="shared" si="6"/>
        <v>0</v>
      </c>
      <c r="J50" s="2">
        <f t="shared" si="7"/>
        <v>9</v>
      </c>
    </row>
    <row r="51" spans="1:10" ht="12.75">
      <c r="A51" s="1" t="s">
        <v>21</v>
      </c>
      <c r="B51" s="2">
        <v>155</v>
      </c>
      <c r="C51" s="2">
        <v>0</v>
      </c>
      <c r="D51" s="2">
        <f t="shared" si="4"/>
        <v>155</v>
      </c>
      <c r="E51" s="2">
        <v>7</v>
      </c>
      <c r="F51" s="2">
        <v>0</v>
      </c>
      <c r="G51" s="2">
        <f t="shared" si="5"/>
        <v>7</v>
      </c>
      <c r="H51" s="2">
        <f t="shared" si="6"/>
        <v>20</v>
      </c>
      <c r="I51" s="2">
        <f t="shared" si="6"/>
        <v>0</v>
      </c>
      <c r="J51" s="2">
        <f t="shared" si="7"/>
        <v>20</v>
      </c>
    </row>
    <row r="52" spans="1:10" ht="12.75">
      <c r="A52" s="1" t="s">
        <v>22</v>
      </c>
      <c r="B52" s="2">
        <v>111</v>
      </c>
      <c r="C52" s="2">
        <v>132</v>
      </c>
      <c r="D52" s="2">
        <f t="shared" si="4"/>
        <v>243</v>
      </c>
      <c r="E52" s="2">
        <v>6</v>
      </c>
      <c r="F52" s="2">
        <v>4</v>
      </c>
      <c r="G52" s="2">
        <f t="shared" si="5"/>
        <v>10</v>
      </c>
      <c r="H52" s="2">
        <f t="shared" si="6"/>
        <v>39</v>
      </c>
      <c r="I52" s="2">
        <f t="shared" si="6"/>
        <v>-32</v>
      </c>
      <c r="J52" s="2">
        <f t="shared" si="7"/>
        <v>7</v>
      </c>
    </row>
    <row r="53" spans="1:10" ht="12.75">
      <c r="A53" s="1" t="s">
        <v>23</v>
      </c>
      <c r="B53" s="2">
        <v>44</v>
      </c>
      <c r="C53" s="2">
        <v>26</v>
      </c>
      <c r="D53" s="2">
        <f t="shared" si="4"/>
        <v>70</v>
      </c>
      <c r="E53" s="2">
        <v>2</v>
      </c>
      <c r="F53" s="2">
        <v>1</v>
      </c>
      <c r="G53" s="2">
        <f t="shared" si="5"/>
        <v>3</v>
      </c>
      <c r="H53" s="2">
        <f t="shared" si="6"/>
        <v>6</v>
      </c>
      <c r="I53" s="2">
        <f t="shared" si="6"/>
        <v>-1</v>
      </c>
      <c r="J53" s="2">
        <f t="shared" si="7"/>
        <v>5</v>
      </c>
    </row>
    <row r="54" spans="1:10" ht="12.75">
      <c r="A54" s="1" t="s">
        <v>24</v>
      </c>
      <c r="B54" s="2">
        <v>904</v>
      </c>
      <c r="C54" s="2">
        <v>1086</v>
      </c>
      <c r="D54" s="2">
        <f t="shared" si="4"/>
        <v>1990</v>
      </c>
      <c r="E54" s="2">
        <v>44</v>
      </c>
      <c r="F54" s="2">
        <v>36</v>
      </c>
      <c r="G54" s="2">
        <f t="shared" si="5"/>
        <v>80</v>
      </c>
      <c r="H54" s="2">
        <f t="shared" si="6"/>
        <v>196</v>
      </c>
      <c r="I54" s="2">
        <f t="shared" si="6"/>
        <v>-186</v>
      </c>
      <c r="J54" s="2">
        <f t="shared" si="7"/>
        <v>10</v>
      </c>
    </row>
    <row r="55" spans="1:10" ht="12.75">
      <c r="A55" s="1" t="s">
        <v>25</v>
      </c>
      <c r="B55" s="2">
        <v>18</v>
      </c>
      <c r="C55" s="2">
        <v>0</v>
      </c>
      <c r="D55" s="2">
        <f t="shared" si="4"/>
        <v>18</v>
      </c>
      <c r="E55" s="2">
        <v>1</v>
      </c>
      <c r="F55" s="2">
        <v>0</v>
      </c>
      <c r="G55" s="2">
        <f t="shared" si="5"/>
        <v>1</v>
      </c>
      <c r="H55" s="2">
        <f t="shared" si="6"/>
        <v>7</v>
      </c>
      <c r="I55" s="2">
        <f t="shared" si="6"/>
        <v>0</v>
      </c>
      <c r="J55" s="2">
        <f t="shared" si="7"/>
        <v>7</v>
      </c>
    </row>
    <row r="56" spans="1:10" ht="12.75">
      <c r="A56" s="1" t="s">
        <v>26</v>
      </c>
      <c r="B56" s="2">
        <v>62</v>
      </c>
      <c r="C56" s="2">
        <v>0</v>
      </c>
      <c r="D56" s="2">
        <f t="shared" si="4"/>
        <v>62</v>
      </c>
      <c r="E56" s="2">
        <v>3</v>
      </c>
      <c r="F56" s="2">
        <v>0</v>
      </c>
      <c r="G56" s="2">
        <f t="shared" si="5"/>
        <v>3</v>
      </c>
      <c r="H56" s="2">
        <f t="shared" si="6"/>
        <v>13</v>
      </c>
      <c r="I56" s="2">
        <f t="shared" si="6"/>
        <v>0</v>
      </c>
      <c r="J56" s="2">
        <f t="shared" si="7"/>
        <v>13</v>
      </c>
    </row>
    <row r="57" spans="1:10" ht="12.75">
      <c r="A57" s="1" t="s">
        <v>27</v>
      </c>
      <c r="B57" s="2">
        <v>104</v>
      </c>
      <c r="C57" s="2">
        <v>0</v>
      </c>
      <c r="D57" s="2">
        <f t="shared" si="4"/>
        <v>104</v>
      </c>
      <c r="E57" s="2">
        <v>4</v>
      </c>
      <c r="F57" s="2">
        <v>0</v>
      </c>
      <c r="G57" s="2">
        <f t="shared" si="5"/>
        <v>4</v>
      </c>
      <c r="H57" s="2">
        <f t="shared" si="6"/>
        <v>-4</v>
      </c>
      <c r="I57" s="2">
        <f t="shared" si="6"/>
        <v>0</v>
      </c>
      <c r="J57" s="2">
        <f t="shared" si="7"/>
        <v>-4</v>
      </c>
    </row>
    <row r="59" spans="1:10" ht="12.75">
      <c r="A59" s="3" t="s">
        <v>28</v>
      </c>
      <c r="B59" s="3">
        <f>SUM(B37:B57)</f>
        <v>5214</v>
      </c>
      <c r="C59" s="3">
        <f>SUM(C37:C57)</f>
        <v>3313</v>
      </c>
      <c r="D59" s="3">
        <f>B59+C59</f>
        <v>8527</v>
      </c>
      <c r="E59" s="3">
        <f>SUM(E37:E57)</f>
        <v>234</v>
      </c>
      <c r="F59" s="3">
        <f>SUM(F37:F57)</f>
        <v>119</v>
      </c>
      <c r="G59" s="3">
        <f>E59+F59</f>
        <v>353</v>
      </c>
      <c r="H59" s="3">
        <f>(E59*25)-B59</f>
        <v>636</v>
      </c>
      <c r="I59" s="3">
        <f>(F59*25)-C59</f>
        <v>-338</v>
      </c>
      <c r="J59" s="3">
        <f>H59+I59</f>
        <v>298</v>
      </c>
    </row>
  </sheetData>
  <mergeCells count="8">
    <mergeCell ref="A1:J1"/>
    <mergeCell ref="B4:D4"/>
    <mergeCell ref="E4:G4"/>
    <mergeCell ref="H4:J4"/>
    <mergeCell ref="A32:J32"/>
    <mergeCell ref="B35:D35"/>
    <mergeCell ref="E35:G35"/>
    <mergeCell ref="H35:J35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1">
      <selection activeCell="E27" sqref="E27"/>
    </sheetView>
  </sheetViews>
  <sheetFormatPr defaultColWidth="11.421875" defaultRowHeight="12.75"/>
  <cols>
    <col min="1" max="1" width="17.7109375" style="0" bestFit="1" customWidth="1"/>
  </cols>
  <sheetData>
    <row r="1" spans="1:10" ht="13.5" thickBot="1">
      <c r="A1" s="43" t="s">
        <v>30</v>
      </c>
      <c r="B1" s="44"/>
      <c r="C1" s="44"/>
      <c r="D1" s="44"/>
      <c r="E1" s="44"/>
      <c r="F1" s="44"/>
      <c r="G1" s="44"/>
      <c r="H1" s="44"/>
      <c r="I1" s="44"/>
      <c r="J1" s="45"/>
    </row>
    <row r="4" spans="2:10" ht="12.75">
      <c r="B4" s="46" t="s">
        <v>1</v>
      </c>
      <c r="C4" s="47"/>
      <c r="D4" s="48"/>
      <c r="E4" s="46" t="s">
        <v>2</v>
      </c>
      <c r="F4" s="47"/>
      <c r="G4" s="48"/>
      <c r="H4" s="46" t="s">
        <v>3</v>
      </c>
      <c r="I4" s="47"/>
      <c r="J4" s="48"/>
    </row>
    <row r="5" spans="2:10" ht="12.75">
      <c r="B5" s="1" t="s">
        <v>4</v>
      </c>
      <c r="C5" s="1" t="s">
        <v>5</v>
      </c>
      <c r="D5" s="1" t="s">
        <v>6</v>
      </c>
      <c r="E5" s="1" t="s">
        <v>4</v>
      </c>
      <c r="F5" s="1" t="s">
        <v>5</v>
      </c>
      <c r="G5" s="1" t="s">
        <v>6</v>
      </c>
      <c r="H5" s="1" t="s">
        <v>4</v>
      </c>
      <c r="I5" s="1" t="s">
        <v>5</v>
      </c>
      <c r="J5" s="1" t="s">
        <v>6</v>
      </c>
    </row>
    <row r="6" spans="1:10" ht="12.75">
      <c r="A6" s="1" t="s">
        <v>7</v>
      </c>
      <c r="B6" s="2">
        <v>118</v>
      </c>
      <c r="C6" s="2">
        <v>0</v>
      </c>
      <c r="D6" s="2">
        <f>B6+C6</f>
        <v>118</v>
      </c>
      <c r="E6" s="2">
        <v>5</v>
      </c>
      <c r="F6" s="2">
        <v>0</v>
      </c>
      <c r="G6" s="2">
        <f>E6+F6</f>
        <v>5</v>
      </c>
      <c r="H6" s="2">
        <f>(E6*30)-B6</f>
        <v>32</v>
      </c>
      <c r="I6" s="2">
        <f>(F6*30)-C6</f>
        <v>0</v>
      </c>
      <c r="J6" s="2">
        <f>H6+I6</f>
        <v>32</v>
      </c>
    </row>
    <row r="7" spans="1:10" ht="12.75">
      <c r="A7" s="1" t="s">
        <v>8</v>
      </c>
      <c r="B7" s="2">
        <v>196</v>
      </c>
      <c r="C7" s="2">
        <v>0</v>
      </c>
      <c r="D7" s="2">
        <f aca="true" t="shared" si="0" ref="D7:D23">B7+C7</f>
        <v>196</v>
      </c>
      <c r="E7" s="2">
        <v>7</v>
      </c>
      <c r="F7" s="2">
        <v>0</v>
      </c>
      <c r="G7" s="2">
        <f aca="true" t="shared" si="1" ref="G7:G23">E7+F7</f>
        <v>7</v>
      </c>
      <c r="H7" s="2">
        <f aca="true" t="shared" si="2" ref="H7:H23">(E7*30)-B7</f>
        <v>14</v>
      </c>
      <c r="I7" s="2">
        <f>(F7*30)-C7</f>
        <v>0</v>
      </c>
      <c r="J7" s="2">
        <f aca="true" t="shared" si="3" ref="J7:J23">H7+I7</f>
        <v>14</v>
      </c>
    </row>
    <row r="8" spans="1:10" ht="12.75">
      <c r="A8" s="1" t="s">
        <v>9</v>
      </c>
      <c r="B8" s="2">
        <v>161</v>
      </c>
      <c r="C8" s="2">
        <v>10</v>
      </c>
      <c r="D8" s="2">
        <f t="shared" si="0"/>
        <v>171</v>
      </c>
      <c r="E8" s="2">
        <v>6</v>
      </c>
      <c r="F8" s="2">
        <v>1</v>
      </c>
      <c r="G8" s="2">
        <f t="shared" si="1"/>
        <v>7</v>
      </c>
      <c r="H8" s="2">
        <f t="shared" si="2"/>
        <v>19</v>
      </c>
      <c r="I8" s="2">
        <f>4-C8</f>
        <v>-6</v>
      </c>
      <c r="J8" s="2">
        <f t="shared" si="3"/>
        <v>13</v>
      </c>
    </row>
    <row r="9" spans="1:10" ht="12.75">
      <c r="A9" s="1" t="s">
        <v>10</v>
      </c>
      <c r="B9" s="2">
        <v>105</v>
      </c>
      <c r="C9" s="2">
        <v>0</v>
      </c>
      <c r="D9" s="2">
        <f t="shared" si="0"/>
        <v>105</v>
      </c>
      <c r="E9" s="2">
        <v>4</v>
      </c>
      <c r="F9" s="2">
        <v>0</v>
      </c>
      <c r="G9" s="2">
        <f t="shared" si="1"/>
        <v>4</v>
      </c>
      <c r="H9" s="2">
        <f t="shared" si="2"/>
        <v>15</v>
      </c>
      <c r="I9" s="2">
        <f>(F9*30)-C9</f>
        <v>0</v>
      </c>
      <c r="J9" s="2">
        <f t="shared" si="3"/>
        <v>15</v>
      </c>
    </row>
    <row r="10" spans="1:10" ht="12.75">
      <c r="A10" s="1" t="s">
        <v>11</v>
      </c>
      <c r="B10" s="2">
        <v>320</v>
      </c>
      <c r="C10" s="2">
        <v>38</v>
      </c>
      <c r="D10" s="2">
        <f t="shared" si="0"/>
        <v>358</v>
      </c>
      <c r="E10" s="2">
        <v>12</v>
      </c>
      <c r="F10" s="2">
        <v>7</v>
      </c>
      <c r="G10" s="2">
        <f t="shared" si="1"/>
        <v>19</v>
      </c>
      <c r="H10" s="2">
        <f t="shared" si="2"/>
        <v>40</v>
      </c>
      <c r="I10" s="2">
        <f>34-C10</f>
        <v>-4</v>
      </c>
      <c r="J10" s="2">
        <f t="shared" si="3"/>
        <v>36</v>
      </c>
    </row>
    <row r="11" spans="1:10" ht="12.75">
      <c r="A11" s="1" t="s">
        <v>12</v>
      </c>
      <c r="B11" s="2">
        <v>77</v>
      </c>
      <c r="C11" s="2">
        <v>7</v>
      </c>
      <c r="D11" s="2">
        <f t="shared" si="0"/>
        <v>84</v>
      </c>
      <c r="E11" s="2">
        <v>3</v>
      </c>
      <c r="F11" s="2">
        <v>3</v>
      </c>
      <c r="G11" s="2">
        <f t="shared" si="1"/>
        <v>6</v>
      </c>
      <c r="H11" s="2">
        <f t="shared" si="2"/>
        <v>13</v>
      </c>
      <c r="I11" s="2">
        <f>35-C11</f>
        <v>28</v>
      </c>
      <c r="J11" s="2">
        <f t="shared" si="3"/>
        <v>41</v>
      </c>
    </row>
    <row r="12" spans="1:10" ht="12.75">
      <c r="A12" s="1" t="s">
        <v>13</v>
      </c>
      <c r="B12" s="2">
        <v>190</v>
      </c>
      <c r="C12" s="2">
        <v>50</v>
      </c>
      <c r="D12" s="2">
        <f t="shared" si="0"/>
        <v>240</v>
      </c>
      <c r="E12" s="2">
        <v>7</v>
      </c>
      <c r="F12" s="2">
        <v>3</v>
      </c>
      <c r="G12" s="2">
        <f t="shared" si="1"/>
        <v>10</v>
      </c>
      <c r="H12" s="2">
        <f t="shared" si="2"/>
        <v>20</v>
      </c>
      <c r="I12" s="2">
        <f>55-C12</f>
        <v>5</v>
      </c>
      <c r="J12" s="2">
        <f t="shared" si="3"/>
        <v>25</v>
      </c>
    </row>
    <row r="13" spans="1:10" ht="12.75">
      <c r="A13" s="1" t="s">
        <v>14</v>
      </c>
      <c r="B13" s="2">
        <v>104</v>
      </c>
      <c r="C13" s="2">
        <v>7</v>
      </c>
      <c r="D13" s="2">
        <f t="shared" si="0"/>
        <v>111</v>
      </c>
      <c r="E13" s="2">
        <v>4</v>
      </c>
      <c r="F13" s="2">
        <v>1</v>
      </c>
      <c r="G13" s="2">
        <f t="shared" si="1"/>
        <v>5</v>
      </c>
      <c r="H13" s="2">
        <f t="shared" si="2"/>
        <v>16</v>
      </c>
      <c r="I13" s="2">
        <f>3-C13</f>
        <v>-4</v>
      </c>
      <c r="J13" s="2">
        <f t="shared" si="3"/>
        <v>12</v>
      </c>
    </row>
    <row r="14" spans="1:10" ht="12.75">
      <c r="A14" s="1" t="s">
        <v>15</v>
      </c>
      <c r="B14" s="2">
        <v>35</v>
      </c>
      <c r="C14" s="2">
        <v>0</v>
      </c>
      <c r="D14" s="2">
        <f t="shared" si="0"/>
        <v>35</v>
      </c>
      <c r="E14" s="2">
        <v>2</v>
      </c>
      <c r="F14" s="2">
        <v>0</v>
      </c>
      <c r="G14" s="2">
        <f t="shared" si="1"/>
        <v>2</v>
      </c>
      <c r="H14" s="2">
        <f t="shared" si="2"/>
        <v>25</v>
      </c>
      <c r="I14" s="2">
        <f>(F14*30)-C14</f>
        <v>0</v>
      </c>
      <c r="J14" s="2">
        <f t="shared" si="3"/>
        <v>25</v>
      </c>
    </row>
    <row r="15" spans="1:10" ht="12.75">
      <c r="A15" s="1" t="s">
        <v>16</v>
      </c>
      <c r="B15" s="2">
        <v>204</v>
      </c>
      <c r="C15" s="2">
        <v>38</v>
      </c>
      <c r="D15" s="2">
        <f t="shared" si="0"/>
        <v>242</v>
      </c>
      <c r="E15" s="2">
        <v>8</v>
      </c>
      <c r="F15" s="2">
        <v>2</v>
      </c>
      <c r="G15" s="2">
        <f t="shared" si="1"/>
        <v>10</v>
      </c>
      <c r="H15" s="2">
        <f t="shared" si="2"/>
        <v>36</v>
      </c>
      <c r="I15" s="2">
        <f>37-C15</f>
        <v>-1</v>
      </c>
      <c r="J15" s="2">
        <f t="shared" si="3"/>
        <v>35</v>
      </c>
    </row>
    <row r="16" spans="1:10" ht="12.75">
      <c r="A16" s="1" t="s">
        <v>17</v>
      </c>
      <c r="B16" s="2">
        <v>297</v>
      </c>
      <c r="C16" s="2">
        <v>51</v>
      </c>
      <c r="D16" s="2">
        <f t="shared" si="0"/>
        <v>348</v>
      </c>
      <c r="E16" s="2">
        <v>11</v>
      </c>
      <c r="F16" s="2">
        <v>9</v>
      </c>
      <c r="G16" s="2">
        <f t="shared" si="1"/>
        <v>20</v>
      </c>
      <c r="H16" s="2">
        <f t="shared" si="2"/>
        <v>33</v>
      </c>
      <c r="I16" s="2">
        <f>49-C16</f>
        <v>-2</v>
      </c>
      <c r="J16" s="2">
        <f t="shared" si="3"/>
        <v>31</v>
      </c>
    </row>
    <row r="17" spans="1:10" ht="12.75">
      <c r="A17" s="1" t="s">
        <v>18</v>
      </c>
      <c r="B17" s="2">
        <v>1018</v>
      </c>
      <c r="C17" s="2">
        <v>219</v>
      </c>
      <c r="D17" s="2">
        <f t="shared" si="0"/>
        <v>1237</v>
      </c>
      <c r="E17" s="2">
        <v>36</v>
      </c>
      <c r="F17" s="2">
        <v>35</v>
      </c>
      <c r="G17" s="2">
        <f t="shared" si="1"/>
        <v>71</v>
      </c>
      <c r="H17" s="2">
        <f t="shared" si="2"/>
        <v>62</v>
      </c>
      <c r="I17" s="2">
        <f>290-C17</f>
        <v>71</v>
      </c>
      <c r="J17" s="2">
        <f t="shared" si="3"/>
        <v>133</v>
      </c>
    </row>
    <row r="18" spans="1:10" ht="12.75">
      <c r="A18" s="1" t="s">
        <v>19</v>
      </c>
      <c r="B18" s="2">
        <v>344</v>
      </c>
      <c r="C18" s="2">
        <v>93</v>
      </c>
      <c r="D18" s="2">
        <f t="shared" si="0"/>
        <v>437</v>
      </c>
      <c r="E18" s="2">
        <v>13</v>
      </c>
      <c r="F18" s="2">
        <v>18</v>
      </c>
      <c r="G18" s="2">
        <f t="shared" si="1"/>
        <v>31</v>
      </c>
      <c r="H18" s="2">
        <f t="shared" si="2"/>
        <v>46</v>
      </c>
      <c r="I18" s="2">
        <f>125-C18</f>
        <v>32</v>
      </c>
      <c r="J18" s="2">
        <f t="shared" si="3"/>
        <v>78</v>
      </c>
    </row>
    <row r="19" spans="1:10" ht="12.75">
      <c r="A19" s="1" t="s">
        <v>21</v>
      </c>
      <c r="B19" s="2">
        <v>104</v>
      </c>
      <c r="C19" s="2">
        <v>0</v>
      </c>
      <c r="D19" s="2">
        <f t="shared" si="0"/>
        <v>104</v>
      </c>
      <c r="E19" s="2">
        <v>4</v>
      </c>
      <c r="F19" s="2">
        <v>0</v>
      </c>
      <c r="G19" s="2">
        <f t="shared" si="1"/>
        <v>4</v>
      </c>
      <c r="H19" s="2">
        <f t="shared" si="2"/>
        <v>16</v>
      </c>
      <c r="I19" s="2">
        <f>(F19*30)-C19</f>
        <v>0</v>
      </c>
      <c r="J19" s="2">
        <f t="shared" si="3"/>
        <v>16</v>
      </c>
    </row>
    <row r="20" spans="1:10" ht="12.75">
      <c r="A20" s="1" t="s">
        <v>22</v>
      </c>
      <c r="B20" s="2">
        <v>139</v>
      </c>
      <c r="C20" s="2">
        <v>12</v>
      </c>
      <c r="D20" s="2">
        <f t="shared" si="0"/>
        <v>151</v>
      </c>
      <c r="E20" s="2">
        <v>5</v>
      </c>
      <c r="F20" s="2">
        <v>3</v>
      </c>
      <c r="G20" s="2">
        <f t="shared" si="1"/>
        <v>8</v>
      </c>
      <c r="H20" s="2">
        <f t="shared" si="2"/>
        <v>11</v>
      </c>
      <c r="I20" s="2">
        <f>9-C20</f>
        <v>-3</v>
      </c>
      <c r="J20" s="2">
        <f t="shared" si="3"/>
        <v>8</v>
      </c>
    </row>
    <row r="21" spans="1:10" ht="12.75">
      <c r="A21" s="1" t="s">
        <v>23</v>
      </c>
      <c r="B21" s="2">
        <v>46</v>
      </c>
      <c r="C21" s="2">
        <v>0</v>
      </c>
      <c r="D21" s="2">
        <f t="shared" si="0"/>
        <v>46</v>
      </c>
      <c r="E21" s="2">
        <v>2</v>
      </c>
      <c r="F21" s="2">
        <v>0</v>
      </c>
      <c r="G21" s="2">
        <f t="shared" si="1"/>
        <v>2</v>
      </c>
      <c r="H21" s="2">
        <f t="shared" si="2"/>
        <v>14</v>
      </c>
      <c r="I21" s="2">
        <f>(F21*30)-C21</f>
        <v>0</v>
      </c>
      <c r="J21" s="2">
        <f t="shared" si="3"/>
        <v>14</v>
      </c>
    </row>
    <row r="22" spans="1:10" ht="12.75">
      <c r="A22" s="1" t="s">
        <v>24</v>
      </c>
      <c r="B22" s="2">
        <v>714</v>
      </c>
      <c r="C22" s="2">
        <v>382</v>
      </c>
      <c r="D22" s="2">
        <f t="shared" si="0"/>
        <v>1096</v>
      </c>
      <c r="E22" s="2">
        <v>27</v>
      </c>
      <c r="F22" s="2">
        <v>37</v>
      </c>
      <c r="G22" s="2">
        <f t="shared" si="1"/>
        <v>64</v>
      </c>
      <c r="H22" s="2">
        <f t="shared" si="2"/>
        <v>96</v>
      </c>
      <c r="I22" s="2">
        <f>391-C22</f>
        <v>9</v>
      </c>
      <c r="J22" s="2">
        <f t="shared" si="3"/>
        <v>105</v>
      </c>
    </row>
    <row r="23" spans="1:10" ht="12.75">
      <c r="A23" s="1" t="s">
        <v>27</v>
      </c>
      <c r="B23" s="2">
        <v>125</v>
      </c>
      <c r="C23" s="2">
        <v>0</v>
      </c>
      <c r="D23" s="2">
        <f t="shared" si="0"/>
        <v>125</v>
      </c>
      <c r="E23" s="2">
        <v>5</v>
      </c>
      <c r="F23" s="2">
        <v>0</v>
      </c>
      <c r="G23" s="2">
        <f t="shared" si="1"/>
        <v>5</v>
      </c>
      <c r="H23" s="2">
        <f t="shared" si="2"/>
        <v>25</v>
      </c>
      <c r="I23" s="2">
        <f>(F23*30)-C23</f>
        <v>0</v>
      </c>
      <c r="J23" s="2">
        <f t="shared" si="3"/>
        <v>25</v>
      </c>
    </row>
    <row r="24" spans="1:10" ht="12.75">
      <c r="A24" s="4"/>
      <c r="B24" s="5"/>
      <c r="C24" s="5"/>
      <c r="D24" s="5"/>
      <c r="E24" s="5"/>
      <c r="F24" s="5"/>
      <c r="G24" s="5"/>
      <c r="H24" s="5"/>
      <c r="I24" s="5"/>
      <c r="J24" s="5"/>
    </row>
    <row r="25" spans="1:10" ht="12.75">
      <c r="A25" s="3" t="s">
        <v>28</v>
      </c>
      <c r="B25" s="3">
        <f>SUM(B6:B23)</f>
        <v>4297</v>
      </c>
      <c r="C25" s="3">
        <f>SUM(C6:C23)</f>
        <v>907</v>
      </c>
      <c r="D25" s="3">
        <f>B25+C25</f>
        <v>5204</v>
      </c>
      <c r="E25" s="3">
        <f>SUM(E6:E23)</f>
        <v>161</v>
      </c>
      <c r="F25" s="3">
        <f>SUM(F6:F23)</f>
        <v>119</v>
      </c>
      <c r="G25" s="3">
        <f>E25+F25</f>
        <v>280</v>
      </c>
      <c r="H25" s="3">
        <f>(E25*30)-B25</f>
        <v>533</v>
      </c>
      <c r="I25" s="3">
        <f>1032-C25</f>
        <v>125</v>
      </c>
      <c r="J25" s="3">
        <f>H25+I25</f>
        <v>658</v>
      </c>
    </row>
    <row r="26" spans="1:10" ht="12.7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ht="13.5" thickBot="1"/>
    <row r="28" spans="1:10" ht="13.5" thickBot="1">
      <c r="A28" s="43" t="s">
        <v>31</v>
      </c>
      <c r="B28" s="44"/>
      <c r="C28" s="44"/>
      <c r="D28" s="44"/>
      <c r="E28" s="44"/>
      <c r="F28" s="44"/>
      <c r="G28" s="44"/>
      <c r="H28" s="44"/>
      <c r="I28" s="44"/>
      <c r="J28" s="45"/>
    </row>
    <row r="31" spans="2:10" ht="12.75">
      <c r="B31" s="46" t="s">
        <v>1</v>
      </c>
      <c r="C31" s="47"/>
      <c r="D31" s="48"/>
      <c r="E31" s="46" t="s">
        <v>2</v>
      </c>
      <c r="F31" s="47"/>
      <c r="G31" s="48"/>
      <c r="H31" s="46" t="s">
        <v>3</v>
      </c>
      <c r="I31" s="47"/>
      <c r="J31" s="48"/>
    </row>
    <row r="32" spans="2:10" ht="12.75">
      <c r="B32" s="1" t="s">
        <v>4</v>
      </c>
      <c r="C32" s="1" t="s">
        <v>5</v>
      </c>
      <c r="D32" s="1" t="s">
        <v>6</v>
      </c>
      <c r="E32" s="1" t="s">
        <v>4</v>
      </c>
      <c r="F32" s="1" t="s">
        <v>5</v>
      </c>
      <c r="G32" s="1" t="s">
        <v>6</v>
      </c>
      <c r="H32" s="1" t="s">
        <v>4</v>
      </c>
      <c r="I32" s="1" t="s">
        <v>5</v>
      </c>
      <c r="J32" s="1" t="s">
        <v>6</v>
      </c>
    </row>
    <row r="33" spans="1:10" ht="12.75">
      <c r="A33" s="1" t="s">
        <v>7</v>
      </c>
      <c r="B33" s="2">
        <v>111</v>
      </c>
      <c r="C33" s="2">
        <v>0</v>
      </c>
      <c r="D33" s="2">
        <f>B33+C33</f>
        <v>111</v>
      </c>
      <c r="E33" s="2">
        <v>5</v>
      </c>
      <c r="F33" s="2">
        <v>0</v>
      </c>
      <c r="G33" s="2">
        <f>E33+F33</f>
        <v>5</v>
      </c>
      <c r="H33" s="2">
        <f>(E33*30)-B33</f>
        <v>39</v>
      </c>
      <c r="I33" s="2">
        <f>(F33*30)-C33</f>
        <v>0</v>
      </c>
      <c r="J33" s="2">
        <f>H33+I33</f>
        <v>39</v>
      </c>
    </row>
    <row r="34" spans="1:10" ht="12.75">
      <c r="A34" s="1" t="s">
        <v>8</v>
      </c>
      <c r="B34" s="2">
        <v>178</v>
      </c>
      <c r="C34" s="2">
        <v>0</v>
      </c>
      <c r="D34" s="2">
        <f aca="true" t="shared" si="4" ref="D34:D50">B34+C34</f>
        <v>178</v>
      </c>
      <c r="E34" s="2">
        <v>7</v>
      </c>
      <c r="F34" s="2">
        <v>0</v>
      </c>
      <c r="G34" s="2">
        <f aca="true" t="shared" si="5" ref="G34:G50">E34+F34</f>
        <v>7</v>
      </c>
      <c r="H34" s="2">
        <f aca="true" t="shared" si="6" ref="H34:H50">(E34*30)-B34</f>
        <v>32</v>
      </c>
      <c r="I34" s="2">
        <f>(F34*30)-C34</f>
        <v>0</v>
      </c>
      <c r="J34" s="2">
        <f aca="true" t="shared" si="7" ref="J34:J50">H34+I34</f>
        <v>32</v>
      </c>
    </row>
    <row r="35" spans="1:10" ht="12.75">
      <c r="A35" s="1" t="s">
        <v>9</v>
      </c>
      <c r="B35" s="2">
        <v>192</v>
      </c>
      <c r="C35" s="2">
        <v>6</v>
      </c>
      <c r="D35" s="2">
        <f t="shared" si="4"/>
        <v>198</v>
      </c>
      <c r="E35" s="2">
        <v>7</v>
      </c>
      <c r="F35" s="2">
        <v>1</v>
      </c>
      <c r="G35" s="2">
        <f t="shared" si="5"/>
        <v>8</v>
      </c>
      <c r="H35" s="2">
        <f t="shared" si="6"/>
        <v>18</v>
      </c>
      <c r="I35" s="2">
        <f>5-C35</f>
        <v>-1</v>
      </c>
      <c r="J35" s="2">
        <f t="shared" si="7"/>
        <v>17</v>
      </c>
    </row>
    <row r="36" spans="1:10" ht="12.75">
      <c r="A36" s="1" t="s">
        <v>10</v>
      </c>
      <c r="B36" s="2">
        <v>87</v>
      </c>
      <c r="C36" s="2">
        <v>0</v>
      </c>
      <c r="D36" s="2">
        <f t="shared" si="4"/>
        <v>87</v>
      </c>
      <c r="E36" s="2">
        <v>4</v>
      </c>
      <c r="F36" s="2">
        <v>0</v>
      </c>
      <c r="G36" s="2">
        <f t="shared" si="5"/>
        <v>4</v>
      </c>
      <c r="H36" s="2">
        <f t="shared" si="6"/>
        <v>33</v>
      </c>
      <c r="I36" s="2">
        <f>(F36*30)-C36</f>
        <v>0</v>
      </c>
      <c r="J36" s="2">
        <f t="shared" si="7"/>
        <v>33</v>
      </c>
    </row>
    <row r="37" spans="1:10" ht="12.75">
      <c r="A37" s="1" t="s">
        <v>11</v>
      </c>
      <c r="B37" s="2">
        <v>320</v>
      </c>
      <c r="C37" s="2">
        <v>45</v>
      </c>
      <c r="D37" s="2">
        <f t="shared" si="4"/>
        <v>365</v>
      </c>
      <c r="E37" s="2">
        <v>11</v>
      </c>
      <c r="F37" s="2">
        <v>7</v>
      </c>
      <c r="G37" s="2">
        <f t="shared" si="5"/>
        <v>18</v>
      </c>
      <c r="H37" s="2">
        <f t="shared" si="6"/>
        <v>10</v>
      </c>
      <c r="I37" s="2">
        <f>38-C37</f>
        <v>-7</v>
      </c>
      <c r="J37" s="2">
        <f t="shared" si="7"/>
        <v>3</v>
      </c>
    </row>
    <row r="38" spans="1:10" ht="12.75">
      <c r="A38" s="1" t="s">
        <v>12</v>
      </c>
      <c r="B38" s="2">
        <v>74</v>
      </c>
      <c r="C38" s="2">
        <v>8</v>
      </c>
      <c r="D38" s="2">
        <f t="shared" si="4"/>
        <v>82</v>
      </c>
      <c r="E38" s="2">
        <v>3</v>
      </c>
      <c r="F38" s="2">
        <v>3</v>
      </c>
      <c r="G38" s="2">
        <f t="shared" si="5"/>
        <v>6</v>
      </c>
      <c r="H38" s="2">
        <f t="shared" si="6"/>
        <v>16</v>
      </c>
      <c r="I38" s="2">
        <f>48-C38</f>
        <v>40</v>
      </c>
      <c r="J38" s="2">
        <f t="shared" si="7"/>
        <v>56</v>
      </c>
    </row>
    <row r="39" spans="1:10" ht="12.75">
      <c r="A39" s="1" t="s">
        <v>13</v>
      </c>
      <c r="B39" s="2">
        <v>174</v>
      </c>
      <c r="C39" s="2">
        <v>72</v>
      </c>
      <c r="D39" s="2">
        <f t="shared" si="4"/>
        <v>246</v>
      </c>
      <c r="E39" s="2">
        <v>6</v>
      </c>
      <c r="F39" s="2">
        <v>3</v>
      </c>
      <c r="G39" s="2">
        <f t="shared" si="5"/>
        <v>9</v>
      </c>
      <c r="H39" s="2">
        <f t="shared" si="6"/>
        <v>6</v>
      </c>
      <c r="I39" s="2">
        <f>65-C39</f>
        <v>-7</v>
      </c>
      <c r="J39" s="2">
        <f t="shared" si="7"/>
        <v>-1</v>
      </c>
    </row>
    <row r="40" spans="1:10" ht="12.75">
      <c r="A40" s="1" t="s">
        <v>14</v>
      </c>
      <c r="B40" s="2">
        <v>88</v>
      </c>
      <c r="C40" s="2">
        <v>3</v>
      </c>
      <c r="D40" s="2">
        <f t="shared" si="4"/>
        <v>91</v>
      </c>
      <c r="E40" s="2">
        <v>4</v>
      </c>
      <c r="F40" s="2">
        <v>1</v>
      </c>
      <c r="G40" s="2">
        <f t="shared" si="5"/>
        <v>5</v>
      </c>
      <c r="H40" s="2">
        <f t="shared" si="6"/>
        <v>32</v>
      </c>
      <c r="I40" s="2">
        <f>5-C40</f>
        <v>2</v>
      </c>
      <c r="J40" s="2">
        <f t="shared" si="7"/>
        <v>34</v>
      </c>
    </row>
    <row r="41" spans="1:10" ht="12.75">
      <c r="A41" s="1" t="s">
        <v>15</v>
      </c>
      <c r="B41" s="2">
        <v>39</v>
      </c>
      <c r="C41" s="2">
        <v>0</v>
      </c>
      <c r="D41" s="2">
        <f t="shared" si="4"/>
        <v>39</v>
      </c>
      <c r="E41" s="2">
        <v>2</v>
      </c>
      <c r="F41" s="2">
        <v>0</v>
      </c>
      <c r="G41" s="2">
        <f t="shared" si="5"/>
        <v>2</v>
      </c>
      <c r="H41" s="2">
        <f t="shared" si="6"/>
        <v>21</v>
      </c>
      <c r="I41" s="2">
        <v>0</v>
      </c>
      <c r="J41" s="2">
        <f t="shared" si="7"/>
        <v>21</v>
      </c>
    </row>
    <row r="42" spans="1:10" ht="12.75">
      <c r="A42" s="1" t="s">
        <v>16</v>
      </c>
      <c r="B42" s="2">
        <v>187</v>
      </c>
      <c r="C42" s="2">
        <v>35</v>
      </c>
      <c r="D42" s="2">
        <f t="shared" si="4"/>
        <v>222</v>
      </c>
      <c r="E42" s="2">
        <v>8</v>
      </c>
      <c r="F42" s="2">
        <v>2</v>
      </c>
      <c r="G42" s="2">
        <f t="shared" si="5"/>
        <v>10</v>
      </c>
      <c r="H42" s="2">
        <f t="shared" si="6"/>
        <v>53</v>
      </c>
      <c r="I42" s="2">
        <f>34-C42</f>
        <v>-1</v>
      </c>
      <c r="J42" s="2">
        <f t="shared" si="7"/>
        <v>52</v>
      </c>
    </row>
    <row r="43" spans="1:10" ht="12.75">
      <c r="A43" s="1" t="s">
        <v>17</v>
      </c>
      <c r="B43" s="2">
        <v>280</v>
      </c>
      <c r="C43" s="2">
        <v>57</v>
      </c>
      <c r="D43" s="2">
        <f t="shared" si="4"/>
        <v>337</v>
      </c>
      <c r="E43" s="2">
        <v>11</v>
      </c>
      <c r="F43" s="2">
        <v>8</v>
      </c>
      <c r="G43" s="2">
        <f t="shared" si="5"/>
        <v>19</v>
      </c>
      <c r="H43" s="2">
        <f t="shared" si="6"/>
        <v>50</v>
      </c>
      <c r="I43" s="2">
        <f>60-C43</f>
        <v>3</v>
      </c>
      <c r="J43" s="2">
        <f t="shared" si="7"/>
        <v>53</v>
      </c>
    </row>
    <row r="44" spans="1:10" ht="12.75">
      <c r="A44" s="1" t="s">
        <v>18</v>
      </c>
      <c r="B44" s="2">
        <v>969</v>
      </c>
      <c r="C44" s="2">
        <v>228</v>
      </c>
      <c r="D44" s="2">
        <f t="shared" si="4"/>
        <v>1197</v>
      </c>
      <c r="E44" s="2">
        <v>35</v>
      </c>
      <c r="F44" s="2">
        <v>36</v>
      </c>
      <c r="G44" s="2">
        <f t="shared" si="5"/>
        <v>71</v>
      </c>
      <c r="H44" s="2">
        <f t="shared" si="6"/>
        <v>81</v>
      </c>
      <c r="I44" s="2">
        <f>368-C44</f>
        <v>140</v>
      </c>
      <c r="J44" s="2">
        <f t="shared" si="7"/>
        <v>221</v>
      </c>
    </row>
    <row r="45" spans="1:10" ht="12.75">
      <c r="A45" s="1" t="s">
        <v>19</v>
      </c>
      <c r="B45" s="2">
        <v>342</v>
      </c>
      <c r="C45" s="2">
        <v>131</v>
      </c>
      <c r="D45" s="2">
        <f t="shared" si="4"/>
        <v>473</v>
      </c>
      <c r="E45" s="2">
        <v>13</v>
      </c>
      <c r="F45" s="2">
        <v>17</v>
      </c>
      <c r="G45" s="2">
        <f t="shared" si="5"/>
        <v>30</v>
      </c>
      <c r="H45" s="2">
        <f t="shared" si="6"/>
        <v>48</v>
      </c>
      <c r="I45" s="2">
        <f>274-C45</f>
        <v>143</v>
      </c>
      <c r="J45" s="2">
        <f t="shared" si="7"/>
        <v>191</v>
      </c>
    </row>
    <row r="46" spans="1:10" ht="12.75">
      <c r="A46" s="1" t="s">
        <v>21</v>
      </c>
      <c r="B46" s="2">
        <v>82</v>
      </c>
      <c r="C46" s="2">
        <v>0</v>
      </c>
      <c r="D46" s="2">
        <f t="shared" si="4"/>
        <v>82</v>
      </c>
      <c r="E46" s="2">
        <v>3</v>
      </c>
      <c r="F46" s="2">
        <v>0</v>
      </c>
      <c r="G46" s="2">
        <f t="shared" si="5"/>
        <v>3</v>
      </c>
      <c r="H46" s="2">
        <f t="shared" si="6"/>
        <v>8</v>
      </c>
      <c r="I46" s="2">
        <v>0</v>
      </c>
      <c r="J46" s="2">
        <f t="shared" si="7"/>
        <v>8</v>
      </c>
    </row>
    <row r="47" spans="1:10" ht="12.75">
      <c r="A47" s="1" t="s">
        <v>22</v>
      </c>
      <c r="B47" s="2">
        <v>106</v>
      </c>
      <c r="C47" s="2">
        <v>15</v>
      </c>
      <c r="D47" s="2">
        <f t="shared" si="4"/>
        <v>121</v>
      </c>
      <c r="E47" s="2">
        <v>4</v>
      </c>
      <c r="F47" s="2">
        <v>4</v>
      </c>
      <c r="G47" s="2">
        <f t="shared" si="5"/>
        <v>8</v>
      </c>
      <c r="H47" s="2">
        <f t="shared" si="6"/>
        <v>14</v>
      </c>
      <c r="I47" s="2">
        <f>17-C47</f>
        <v>2</v>
      </c>
      <c r="J47" s="2">
        <f t="shared" si="7"/>
        <v>16</v>
      </c>
    </row>
    <row r="48" spans="1:10" ht="12.75">
      <c r="A48" s="1" t="s">
        <v>23</v>
      </c>
      <c r="B48" s="2">
        <v>29</v>
      </c>
      <c r="C48" s="2">
        <v>0</v>
      </c>
      <c r="D48" s="2">
        <f t="shared" si="4"/>
        <v>29</v>
      </c>
      <c r="E48" s="2">
        <v>1</v>
      </c>
      <c r="F48" s="2">
        <v>0</v>
      </c>
      <c r="G48" s="2">
        <f t="shared" si="5"/>
        <v>1</v>
      </c>
      <c r="H48" s="2">
        <f t="shared" si="6"/>
        <v>1</v>
      </c>
      <c r="I48" s="2">
        <v>0</v>
      </c>
      <c r="J48" s="2">
        <f t="shared" si="7"/>
        <v>1</v>
      </c>
    </row>
    <row r="49" spans="1:10" ht="12.75">
      <c r="A49" s="1" t="s">
        <v>24</v>
      </c>
      <c r="B49" s="2">
        <v>703</v>
      </c>
      <c r="C49" s="2">
        <v>355</v>
      </c>
      <c r="D49" s="2">
        <f t="shared" si="4"/>
        <v>1058</v>
      </c>
      <c r="E49" s="2">
        <v>26</v>
      </c>
      <c r="F49" s="2">
        <v>37</v>
      </c>
      <c r="G49" s="2">
        <f t="shared" si="5"/>
        <v>63</v>
      </c>
      <c r="H49" s="2">
        <f t="shared" si="6"/>
        <v>77</v>
      </c>
      <c r="I49" s="2">
        <f>415-C49</f>
        <v>60</v>
      </c>
      <c r="J49" s="2">
        <f t="shared" si="7"/>
        <v>137</v>
      </c>
    </row>
    <row r="50" spans="1:10" ht="12.75">
      <c r="A50" s="1" t="s">
        <v>27</v>
      </c>
      <c r="B50" s="2">
        <v>115</v>
      </c>
      <c r="C50" s="2">
        <v>0</v>
      </c>
      <c r="D50" s="2">
        <f t="shared" si="4"/>
        <v>115</v>
      </c>
      <c r="E50" s="2">
        <v>4</v>
      </c>
      <c r="F50" s="2">
        <v>0</v>
      </c>
      <c r="G50" s="2">
        <f t="shared" si="5"/>
        <v>4</v>
      </c>
      <c r="H50" s="2">
        <f t="shared" si="6"/>
        <v>5</v>
      </c>
      <c r="I50" s="2">
        <v>0</v>
      </c>
      <c r="J50" s="2">
        <f t="shared" si="7"/>
        <v>5</v>
      </c>
    </row>
    <row r="51" spans="1:10" ht="12.75">
      <c r="A51" s="4"/>
      <c r="B51" s="5"/>
      <c r="C51" s="5"/>
      <c r="D51" s="5"/>
      <c r="E51" s="5"/>
      <c r="F51" s="5"/>
      <c r="G51" s="5"/>
      <c r="H51" s="5"/>
      <c r="I51" s="5"/>
      <c r="J51" s="5"/>
    </row>
    <row r="52" spans="1:10" ht="12.75">
      <c r="A52" s="3" t="s">
        <v>28</v>
      </c>
      <c r="B52" s="3">
        <f>SUM(B33:B50)</f>
        <v>4076</v>
      </c>
      <c r="C52" s="3">
        <f>SUM(C33:C50)</f>
        <v>955</v>
      </c>
      <c r="D52" s="3">
        <f>B52+C52</f>
        <v>5031</v>
      </c>
      <c r="E52" s="3">
        <f>SUM(E33:E50)</f>
        <v>154</v>
      </c>
      <c r="F52" s="3">
        <f>SUM(F33:F50)</f>
        <v>119</v>
      </c>
      <c r="G52" s="3">
        <f>E52+F52</f>
        <v>273</v>
      </c>
      <c r="H52" s="3">
        <f>(E52*30)-B52</f>
        <v>544</v>
      </c>
      <c r="I52" s="3">
        <f>SUM(I33:I50)</f>
        <v>374</v>
      </c>
      <c r="J52" s="3">
        <f>H52+I52</f>
        <v>918</v>
      </c>
    </row>
  </sheetData>
  <mergeCells count="8">
    <mergeCell ref="A1:J1"/>
    <mergeCell ref="B4:D4"/>
    <mergeCell ref="E4:G4"/>
    <mergeCell ref="H4:J4"/>
    <mergeCell ref="A28:J28"/>
    <mergeCell ref="B31:D31"/>
    <mergeCell ref="E31:G31"/>
    <mergeCell ref="H31:J31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5"/>
  <sheetViews>
    <sheetView workbookViewId="0" topLeftCell="A1">
      <selection activeCell="A53" sqref="A53"/>
    </sheetView>
  </sheetViews>
  <sheetFormatPr defaultColWidth="11.421875" defaultRowHeight="12.75"/>
  <cols>
    <col min="1" max="1" width="63.140625" style="0" bestFit="1" customWidth="1"/>
    <col min="2" max="2" width="4.8515625" style="0" customWidth="1"/>
  </cols>
  <sheetData>
    <row r="1" spans="1:2" ht="13.5" thickBot="1">
      <c r="A1" s="39" t="s">
        <v>32</v>
      </c>
      <c r="B1" s="41"/>
    </row>
    <row r="3" ht="12.75">
      <c r="A3" s="7" t="s">
        <v>33</v>
      </c>
    </row>
    <row r="5" spans="1:2" ht="12.75">
      <c r="A5" t="s">
        <v>34</v>
      </c>
      <c r="B5">
        <v>8</v>
      </c>
    </row>
    <row r="6" spans="1:2" ht="12.75">
      <c r="A6" t="s">
        <v>35</v>
      </c>
      <c r="B6">
        <v>2</v>
      </c>
    </row>
    <row r="7" spans="1:2" ht="12.75">
      <c r="A7" s="6" t="s">
        <v>36</v>
      </c>
      <c r="B7" s="6">
        <v>10</v>
      </c>
    </row>
    <row r="9" ht="12.75">
      <c r="A9" s="7" t="s">
        <v>37</v>
      </c>
    </row>
    <row r="11" spans="1:2" ht="12.75">
      <c r="A11" t="s">
        <v>38</v>
      </c>
      <c r="B11">
        <v>10</v>
      </c>
    </row>
    <row r="12" spans="1:2" ht="12.75">
      <c r="A12" t="s">
        <v>35</v>
      </c>
      <c r="B12">
        <v>1</v>
      </c>
    </row>
    <row r="13" spans="1:2" ht="12.75">
      <c r="A13" s="6" t="s">
        <v>36</v>
      </c>
      <c r="B13" s="6">
        <v>11</v>
      </c>
    </row>
    <row r="15" ht="12.75">
      <c r="A15" s="7" t="s">
        <v>39</v>
      </c>
    </row>
    <row r="17" spans="1:2" ht="12.75">
      <c r="A17" t="s">
        <v>38</v>
      </c>
      <c r="B17">
        <v>13</v>
      </c>
    </row>
    <row r="18" spans="1:2" ht="12.75">
      <c r="A18" t="s">
        <v>35</v>
      </c>
      <c r="B18">
        <v>5</v>
      </c>
    </row>
    <row r="19" spans="1:2" ht="12.75">
      <c r="A19" s="6" t="s">
        <v>36</v>
      </c>
      <c r="B19" s="6">
        <v>18</v>
      </c>
    </row>
    <row r="21" spans="1:2" ht="12.75">
      <c r="A21" s="6" t="s">
        <v>40</v>
      </c>
      <c r="B21" s="6"/>
    </row>
    <row r="22" spans="1:2" ht="12.75">
      <c r="A22" s="6"/>
      <c r="B22" s="6"/>
    </row>
    <row r="23" spans="1:2" ht="12.75">
      <c r="A23" s="6" t="s">
        <v>41</v>
      </c>
      <c r="B23" s="6">
        <v>31</v>
      </c>
    </row>
    <row r="24" spans="1:2" ht="12.75">
      <c r="A24" s="6" t="s">
        <v>35</v>
      </c>
      <c r="B24" s="6">
        <v>8</v>
      </c>
    </row>
    <row r="25" spans="1:2" ht="12.75">
      <c r="A25" s="6" t="s">
        <v>42</v>
      </c>
      <c r="B25" s="6">
        <v>39</v>
      </c>
    </row>
    <row r="30" ht="12.75">
      <c r="A30" s="6" t="s">
        <v>43</v>
      </c>
    </row>
    <row r="32" ht="12.75">
      <c r="A32" s="7" t="s">
        <v>44</v>
      </c>
    </row>
    <row r="34" spans="1:2" ht="12.75">
      <c r="A34" t="s">
        <v>45</v>
      </c>
      <c r="B34">
        <v>6</v>
      </c>
    </row>
    <row r="35" spans="1:2" ht="12.75">
      <c r="A35" t="s">
        <v>35</v>
      </c>
      <c r="B35">
        <v>1</v>
      </c>
    </row>
    <row r="36" spans="1:2" ht="12.75">
      <c r="A36" s="6" t="s">
        <v>46</v>
      </c>
      <c r="B36" s="6">
        <v>7</v>
      </c>
    </row>
    <row r="39" ht="12.75">
      <c r="A39" s="7" t="s">
        <v>47</v>
      </c>
    </row>
    <row r="41" spans="1:2" ht="12.75">
      <c r="A41" t="s">
        <v>45</v>
      </c>
      <c r="B41">
        <v>7</v>
      </c>
    </row>
    <row r="42" spans="1:2" ht="12.75">
      <c r="A42" t="s">
        <v>35</v>
      </c>
      <c r="B42">
        <v>0</v>
      </c>
    </row>
    <row r="43" spans="1:2" ht="12.75">
      <c r="A43" s="6" t="s">
        <v>46</v>
      </c>
      <c r="B43" s="6">
        <v>7</v>
      </c>
    </row>
    <row r="45" ht="12.75">
      <c r="A45" s="7" t="s">
        <v>48</v>
      </c>
    </row>
    <row r="47" spans="1:2" ht="12.75">
      <c r="A47" t="s">
        <v>45</v>
      </c>
      <c r="B47">
        <v>20</v>
      </c>
    </row>
    <row r="48" spans="1:2" ht="12.75">
      <c r="A48" t="s">
        <v>35</v>
      </c>
      <c r="B48">
        <v>16</v>
      </c>
    </row>
    <row r="49" spans="1:2" ht="12.75">
      <c r="A49" s="6" t="s">
        <v>49</v>
      </c>
      <c r="B49" s="6">
        <v>36</v>
      </c>
    </row>
    <row r="51" spans="1:2" ht="12.75">
      <c r="A51" s="6" t="s">
        <v>50</v>
      </c>
      <c r="B51" s="6"/>
    </row>
    <row r="52" spans="1:2" ht="12.75">
      <c r="A52" s="6"/>
      <c r="B52" s="6"/>
    </row>
    <row r="53" spans="1:2" ht="12.75">
      <c r="A53" s="6" t="s">
        <v>45</v>
      </c>
      <c r="B53" s="6">
        <v>33</v>
      </c>
    </row>
    <row r="54" spans="1:2" ht="12.75">
      <c r="A54" s="6" t="s">
        <v>35</v>
      </c>
      <c r="B54" s="6">
        <v>17</v>
      </c>
    </row>
    <row r="55" spans="1:2" ht="12.75">
      <c r="A55" s="6" t="s">
        <v>51</v>
      </c>
      <c r="B55" s="6">
        <v>50</v>
      </c>
    </row>
  </sheetData>
  <mergeCells count="1">
    <mergeCell ref="A1:B1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D12"/>
  <sheetViews>
    <sheetView workbookViewId="0" topLeftCell="A1">
      <selection activeCell="D33" sqref="D33"/>
    </sheetView>
  </sheetViews>
  <sheetFormatPr defaultColWidth="11.421875" defaultRowHeight="12.75"/>
  <cols>
    <col min="1" max="1" width="23.57421875" style="0" customWidth="1"/>
    <col min="2" max="2" width="13.7109375" style="0" customWidth="1"/>
    <col min="3" max="3" width="13.00390625" style="0" customWidth="1"/>
    <col min="4" max="4" width="13.421875" style="0" customWidth="1"/>
  </cols>
  <sheetData>
    <row r="2" ht="13.5" thickBot="1"/>
    <row r="3" spans="1:4" ht="13.5" thickBot="1">
      <c r="A3" s="49" t="s">
        <v>52</v>
      </c>
      <c r="B3" s="50"/>
      <c r="C3" s="50"/>
      <c r="D3" s="51"/>
    </row>
    <row r="4" spans="2:4" ht="12.75">
      <c r="B4" s="8" t="s">
        <v>53</v>
      </c>
      <c r="C4" s="8" t="s">
        <v>54</v>
      </c>
      <c r="D4" s="8" t="s">
        <v>55</v>
      </c>
    </row>
    <row r="5" spans="1:4" ht="12.75">
      <c r="A5" s="2" t="s">
        <v>56</v>
      </c>
      <c r="B5" s="2">
        <v>1921</v>
      </c>
      <c r="C5" s="2">
        <v>1979</v>
      </c>
      <c r="D5" s="2">
        <v>58</v>
      </c>
    </row>
    <row r="6" spans="1:4" ht="12.75">
      <c r="A6" s="2" t="s">
        <v>57</v>
      </c>
      <c r="B6" s="2">
        <v>1138</v>
      </c>
      <c r="C6" s="2">
        <v>1161</v>
      </c>
      <c r="D6" s="2">
        <v>23</v>
      </c>
    </row>
    <row r="8" ht="13.5" thickBot="1"/>
    <row r="9" spans="1:4" ht="13.5" thickBot="1">
      <c r="A9" s="49" t="s">
        <v>58</v>
      </c>
      <c r="B9" s="50"/>
      <c r="C9" s="50"/>
      <c r="D9" s="51"/>
    </row>
    <row r="10" spans="2:4" ht="12.75">
      <c r="B10" s="8" t="s">
        <v>53</v>
      </c>
      <c r="C10" s="8" t="s">
        <v>54</v>
      </c>
      <c r="D10" s="8" t="s">
        <v>55</v>
      </c>
    </row>
    <row r="11" spans="1:4" ht="12.75">
      <c r="A11" s="2" t="s">
        <v>56</v>
      </c>
      <c r="B11" s="9">
        <v>2808</v>
      </c>
      <c r="C11" s="9">
        <v>2917</v>
      </c>
      <c r="D11" s="9">
        <v>109</v>
      </c>
    </row>
    <row r="12" spans="1:4" ht="12.75">
      <c r="A12" s="2" t="s">
        <v>57</v>
      </c>
      <c r="B12" s="9" t="s">
        <v>59</v>
      </c>
      <c r="C12" s="9">
        <v>3003</v>
      </c>
      <c r="D12" s="10">
        <v>69.25</v>
      </c>
    </row>
  </sheetData>
  <mergeCells count="2">
    <mergeCell ref="A3:D3"/>
    <mergeCell ref="A9:D9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A1" sqref="A1:C1"/>
    </sheetView>
  </sheetViews>
  <sheetFormatPr defaultColWidth="11.421875" defaultRowHeight="12.75"/>
  <cols>
    <col min="2" max="2" width="23.421875" style="0" customWidth="1"/>
    <col min="3" max="3" width="24.00390625" style="0" customWidth="1"/>
  </cols>
  <sheetData>
    <row r="1" spans="1:5" ht="13.5" thickBot="1">
      <c r="A1" s="39" t="s">
        <v>60</v>
      </c>
      <c r="B1" s="40"/>
      <c r="C1" s="41"/>
      <c r="D1" s="11"/>
      <c r="E1" s="11"/>
    </row>
    <row r="3" spans="2:3" ht="12.75">
      <c r="B3" s="1" t="s">
        <v>61</v>
      </c>
      <c r="C3" s="2" t="s">
        <v>62</v>
      </c>
    </row>
    <row r="4" spans="2:3" ht="12.75">
      <c r="B4" s="1" t="s">
        <v>57</v>
      </c>
      <c r="C4" s="2" t="s">
        <v>63</v>
      </c>
    </row>
  </sheetData>
  <mergeCells count="1">
    <mergeCell ref="A1:C1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6"/>
  <sheetViews>
    <sheetView workbookViewId="0" topLeftCell="A1">
      <selection activeCell="E31" sqref="E31"/>
    </sheetView>
  </sheetViews>
  <sheetFormatPr defaultColWidth="11.421875" defaultRowHeight="12.75"/>
  <cols>
    <col min="1" max="1" width="25.7109375" style="0" bestFit="1" customWidth="1"/>
    <col min="2" max="2" width="28.8515625" style="0" bestFit="1" customWidth="1"/>
  </cols>
  <sheetData>
    <row r="1" spans="1:3" ht="16.5" thickBot="1">
      <c r="A1" s="52" t="s">
        <v>64</v>
      </c>
      <c r="B1" s="53"/>
      <c r="C1" s="36"/>
    </row>
    <row r="2" spans="1:3" ht="15">
      <c r="A2" s="12"/>
      <c r="B2" s="12"/>
      <c r="C2" s="12"/>
    </row>
    <row r="3" spans="1:3" ht="15">
      <c r="A3" s="12"/>
      <c r="B3" s="12"/>
      <c r="C3" s="12"/>
    </row>
    <row r="4" spans="1:3" ht="15.75">
      <c r="A4" s="13" t="s">
        <v>65</v>
      </c>
      <c r="B4" s="13" t="s">
        <v>66</v>
      </c>
      <c r="C4" s="13" t="s">
        <v>67</v>
      </c>
    </row>
    <row r="5" spans="1:3" ht="15">
      <c r="A5" s="14" t="s">
        <v>68</v>
      </c>
      <c r="B5" s="14" t="s">
        <v>69</v>
      </c>
      <c r="C5" s="15">
        <v>1</v>
      </c>
    </row>
    <row r="6" spans="1:3" ht="15">
      <c r="A6" s="14" t="s">
        <v>70</v>
      </c>
      <c r="B6" s="14" t="s">
        <v>71</v>
      </c>
      <c r="C6" s="15">
        <v>1</v>
      </c>
    </row>
    <row r="7" spans="1:3" ht="15">
      <c r="A7" s="14" t="s">
        <v>72</v>
      </c>
      <c r="B7" s="14" t="s">
        <v>73</v>
      </c>
      <c r="C7" s="15">
        <v>1</v>
      </c>
    </row>
    <row r="8" spans="1:3" ht="15">
      <c r="A8" s="14" t="s">
        <v>74</v>
      </c>
      <c r="B8" s="14" t="s">
        <v>75</v>
      </c>
      <c r="C8" s="15">
        <v>1</v>
      </c>
    </row>
    <row r="9" spans="1:3" ht="15">
      <c r="A9" s="14" t="s">
        <v>76</v>
      </c>
      <c r="B9" s="14" t="s">
        <v>77</v>
      </c>
      <c r="C9" s="15">
        <v>1</v>
      </c>
    </row>
    <row r="10" spans="1:3" ht="15">
      <c r="A10" s="14" t="s">
        <v>78</v>
      </c>
      <c r="B10" s="14" t="s">
        <v>79</v>
      </c>
      <c r="C10" s="15">
        <v>1</v>
      </c>
    </row>
    <row r="11" spans="1:3" ht="15">
      <c r="A11" s="14" t="s">
        <v>80</v>
      </c>
      <c r="B11" s="14" t="s">
        <v>79</v>
      </c>
      <c r="C11" s="15">
        <v>2</v>
      </c>
    </row>
    <row r="12" spans="1:3" ht="15">
      <c r="A12" s="14" t="s">
        <v>81</v>
      </c>
      <c r="B12" s="14" t="s">
        <v>79</v>
      </c>
      <c r="C12" s="15">
        <v>1</v>
      </c>
    </row>
    <row r="13" spans="1:3" ht="15">
      <c r="A13" s="14" t="s">
        <v>82</v>
      </c>
      <c r="B13" s="14" t="s">
        <v>79</v>
      </c>
      <c r="C13" s="15">
        <v>1</v>
      </c>
    </row>
    <row r="14" spans="1:3" ht="15">
      <c r="A14" s="14" t="s">
        <v>83</v>
      </c>
      <c r="B14" s="14" t="s">
        <v>84</v>
      </c>
      <c r="C14" s="15">
        <v>1</v>
      </c>
    </row>
    <row r="15" spans="1:3" ht="15">
      <c r="A15" s="14" t="s">
        <v>85</v>
      </c>
      <c r="B15" s="14" t="s">
        <v>86</v>
      </c>
      <c r="C15" s="15">
        <v>1</v>
      </c>
    </row>
    <row r="16" spans="1:3" ht="15.75">
      <c r="A16" s="37" t="s">
        <v>87</v>
      </c>
      <c r="B16" s="37"/>
      <c r="C16" s="13">
        <f>SUM(C5:C15)</f>
        <v>12</v>
      </c>
    </row>
  </sheetData>
  <mergeCells count="2">
    <mergeCell ref="A1:C1"/>
    <mergeCell ref="A16:B16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30"/>
  <sheetViews>
    <sheetView workbookViewId="0" topLeftCell="A1">
      <selection activeCell="C23" sqref="C23"/>
    </sheetView>
  </sheetViews>
  <sheetFormatPr defaultColWidth="11.421875" defaultRowHeight="12.75"/>
  <cols>
    <col min="1" max="1" width="17.57421875" style="0" bestFit="1" customWidth="1"/>
    <col min="2" max="2" width="11.8515625" style="0" bestFit="1" customWidth="1"/>
    <col min="3" max="3" width="37.421875" style="0" bestFit="1" customWidth="1"/>
  </cols>
  <sheetData>
    <row r="1" spans="1:3" ht="13.5" thickBot="1">
      <c r="A1" s="39" t="s">
        <v>88</v>
      </c>
      <c r="B1" s="40"/>
      <c r="C1" s="41"/>
    </row>
    <row r="2" spans="4:6" ht="12.75">
      <c r="D2" s="54" t="s">
        <v>89</v>
      </c>
      <c r="E2" s="55"/>
      <c r="F2" s="56"/>
    </row>
    <row r="3" spans="1:6" ht="12.75">
      <c r="A3" s="16" t="s">
        <v>90</v>
      </c>
      <c r="B3" s="17"/>
      <c r="C3" s="17"/>
      <c r="D3" s="57" t="s">
        <v>91</v>
      </c>
      <c r="E3" s="58"/>
      <c r="F3" s="59"/>
    </row>
    <row r="4" spans="1:3" ht="12.75">
      <c r="A4" s="18" t="s">
        <v>90</v>
      </c>
      <c r="B4" s="17" t="s">
        <v>92</v>
      </c>
      <c r="C4" s="19" t="s">
        <v>93</v>
      </c>
    </row>
    <row r="5" spans="1:3" ht="12.75">
      <c r="A5" s="20"/>
      <c r="B5" s="17" t="s">
        <v>92</v>
      </c>
      <c r="C5" s="19" t="s">
        <v>94</v>
      </c>
    </row>
    <row r="6" spans="1:3" ht="12.75">
      <c r="A6" s="21"/>
      <c r="B6" s="22" t="s">
        <v>95</v>
      </c>
      <c r="C6" s="23" t="s">
        <v>96</v>
      </c>
    </row>
    <row r="7" spans="1:3" ht="12.75">
      <c r="A7" s="24"/>
      <c r="B7" s="17" t="s">
        <v>95</v>
      </c>
      <c r="C7" s="17" t="s">
        <v>97</v>
      </c>
    </row>
    <row r="8" spans="1:3" ht="12.75">
      <c r="A8" s="21"/>
      <c r="B8" s="17" t="s">
        <v>95</v>
      </c>
      <c r="C8" s="19" t="s">
        <v>98</v>
      </c>
    </row>
    <row r="9" spans="1:3" ht="12.75">
      <c r="A9" s="16" t="s">
        <v>8</v>
      </c>
      <c r="B9" s="17"/>
      <c r="C9" s="17"/>
    </row>
    <row r="10" spans="1:3" ht="12.75">
      <c r="A10" s="18" t="s">
        <v>99</v>
      </c>
      <c r="B10" s="22" t="s">
        <v>92</v>
      </c>
      <c r="C10" s="22" t="s">
        <v>100</v>
      </c>
    </row>
    <row r="11" spans="1:3" ht="12.75">
      <c r="A11" s="25"/>
      <c r="B11" s="22" t="s">
        <v>95</v>
      </c>
      <c r="C11" s="22" t="s">
        <v>101</v>
      </c>
    </row>
    <row r="12" spans="1:3" ht="12.75">
      <c r="A12" s="18" t="s">
        <v>102</v>
      </c>
      <c r="B12" s="17" t="s">
        <v>92</v>
      </c>
      <c r="C12" s="19" t="s">
        <v>103</v>
      </c>
    </row>
    <row r="13" spans="1:3" ht="12.75">
      <c r="A13" s="21"/>
      <c r="B13" s="17" t="s">
        <v>92</v>
      </c>
      <c r="C13" s="26" t="s">
        <v>104</v>
      </c>
    </row>
    <row r="14" spans="1:3" ht="12.75">
      <c r="A14" s="25"/>
      <c r="B14" s="17" t="s">
        <v>95</v>
      </c>
      <c r="C14" s="19" t="s">
        <v>105</v>
      </c>
    </row>
    <row r="15" spans="1:3" ht="12.75">
      <c r="A15" s="25"/>
      <c r="B15" s="22" t="s">
        <v>95</v>
      </c>
      <c r="C15" s="23" t="s">
        <v>106</v>
      </c>
    </row>
    <row r="16" spans="1:3" ht="12.75">
      <c r="A16" s="16" t="s">
        <v>9</v>
      </c>
      <c r="B16" s="17"/>
      <c r="C16" s="17"/>
    </row>
    <row r="17" spans="1:3" ht="12.75">
      <c r="A17" s="18" t="s">
        <v>9</v>
      </c>
      <c r="B17" s="17" t="s">
        <v>92</v>
      </c>
      <c r="C17" s="19" t="s">
        <v>94</v>
      </c>
    </row>
    <row r="18" spans="1:3" ht="12.75">
      <c r="A18" s="16" t="s">
        <v>11</v>
      </c>
      <c r="B18" s="17"/>
      <c r="C18" s="17"/>
    </row>
    <row r="19" spans="1:3" ht="12.75">
      <c r="A19" s="18" t="s">
        <v>107</v>
      </c>
      <c r="B19" s="17" t="s">
        <v>92</v>
      </c>
      <c r="C19" s="19" t="s">
        <v>94</v>
      </c>
    </row>
    <row r="20" spans="1:3" ht="12.75">
      <c r="A20" s="27"/>
      <c r="B20" s="17" t="s">
        <v>92</v>
      </c>
      <c r="C20" s="19" t="s">
        <v>108</v>
      </c>
    </row>
    <row r="21" spans="1:3" ht="12.75">
      <c r="A21" s="20"/>
      <c r="B21" s="17" t="s">
        <v>92</v>
      </c>
      <c r="C21" s="19" t="s">
        <v>109</v>
      </c>
    </row>
    <row r="22" spans="1:3" ht="12.75">
      <c r="A22" s="27"/>
      <c r="B22" s="17" t="s">
        <v>92</v>
      </c>
      <c r="C22" s="19" t="s">
        <v>110</v>
      </c>
    </row>
    <row r="23" spans="1:3" ht="12.75">
      <c r="A23" s="25"/>
      <c r="B23" s="17" t="s">
        <v>95</v>
      </c>
      <c r="C23" s="19" t="s">
        <v>111</v>
      </c>
    </row>
    <row r="24" spans="1:3" ht="12.75">
      <c r="A24" s="20"/>
      <c r="B24" s="17" t="s">
        <v>95</v>
      </c>
      <c r="C24" s="19" t="s">
        <v>112</v>
      </c>
    </row>
    <row r="25" spans="1:3" ht="12.75">
      <c r="A25" s="27"/>
      <c r="B25" s="17" t="s">
        <v>95</v>
      </c>
      <c r="C25" s="28" t="s">
        <v>98</v>
      </c>
    </row>
    <row r="26" spans="1:3" ht="12.75">
      <c r="A26" s="25"/>
      <c r="B26" s="17" t="s">
        <v>95</v>
      </c>
      <c r="C26" s="19" t="s">
        <v>113</v>
      </c>
    </row>
    <row r="27" spans="1:3" ht="12.75">
      <c r="A27" s="16" t="s">
        <v>13</v>
      </c>
      <c r="B27" s="17"/>
      <c r="C27" s="17"/>
    </row>
    <row r="28" spans="1:3" ht="12.75">
      <c r="A28" s="18" t="s">
        <v>114</v>
      </c>
      <c r="B28" s="17" t="s">
        <v>92</v>
      </c>
      <c r="C28" s="19" t="s">
        <v>109</v>
      </c>
    </row>
    <row r="29" spans="1:3" ht="12.75">
      <c r="A29" s="27"/>
      <c r="B29" s="17" t="s">
        <v>92</v>
      </c>
      <c r="C29" s="19" t="s">
        <v>94</v>
      </c>
    </row>
    <row r="30" spans="1:3" ht="12.75">
      <c r="A30" s="27"/>
      <c r="B30" s="17" t="s">
        <v>95</v>
      </c>
      <c r="C30" s="29" t="s">
        <v>115</v>
      </c>
    </row>
    <row r="31" spans="1:3" ht="12.75">
      <c r="A31" s="27"/>
      <c r="B31" s="17" t="s">
        <v>95</v>
      </c>
      <c r="C31" s="28" t="s">
        <v>98</v>
      </c>
    </row>
    <row r="32" spans="1:3" ht="12.75">
      <c r="A32" s="16" t="s">
        <v>116</v>
      </c>
      <c r="B32" s="17"/>
      <c r="C32" s="17"/>
    </row>
    <row r="33" spans="1:3" ht="12.75">
      <c r="A33" s="18" t="s">
        <v>117</v>
      </c>
      <c r="B33" s="17" t="s">
        <v>92</v>
      </c>
      <c r="C33" s="19" t="s">
        <v>94</v>
      </c>
    </row>
    <row r="34" spans="1:3" ht="12.75">
      <c r="A34" s="24"/>
      <c r="B34" s="17" t="s">
        <v>95</v>
      </c>
      <c r="C34" s="19" t="s">
        <v>118</v>
      </c>
    </row>
    <row r="35" spans="1:3" ht="12.75">
      <c r="A35" s="16" t="s">
        <v>16</v>
      </c>
      <c r="B35" s="17"/>
      <c r="C35" s="17"/>
    </row>
    <row r="36" spans="1:3" ht="12.75">
      <c r="A36" s="18" t="s">
        <v>119</v>
      </c>
      <c r="B36" s="17" t="s">
        <v>92</v>
      </c>
      <c r="C36" s="19" t="s">
        <v>94</v>
      </c>
    </row>
    <row r="37" spans="1:3" ht="12.75">
      <c r="A37" s="27"/>
      <c r="B37" s="17" t="s">
        <v>92</v>
      </c>
      <c r="C37" s="19" t="s">
        <v>120</v>
      </c>
    </row>
    <row r="38" spans="1:3" ht="12.75">
      <c r="A38" s="27"/>
      <c r="B38" s="17" t="s">
        <v>92</v>
      </c>
      <c r="C38" s="29" t="s">
        <v>121</v>
      </c>
    </row>
    <row r="39" spans="1:3" ht="12.75">
      <c r="A39" s="27"/>
      <c r="B39" s="22" t="s">
        <v>92</v>
      </c>
      <c r="C39" s="30" t="s">
        <v>122</v>
      </c>
    </row>
    <row r="40" spans="1:3" ht="12.75">
      <c r="A40" s="27"/>
      <c r="B40" s="17" t="s">
        <v>95</v>
      </c>
      <c r="C40" s="29" t="s">
        <v>98</v>
      </c>
    </row>
    <row r="41" spans="1:3" ht="12.75">
      <c r="A41" s="27"/>
      <c r="B41" s="17" t="s">
        <v>95</v>
      </c>
      <c r="C41" s="29" t="s">
        <v>123</v>
      </c>
    </row>
    <row r="42" spans="1:3" ht="12.75">
      <c r="A42" s="27"/>
      <c r="B42" s="17" t="s">
        <v>95</v>
      </c>
      <c r="C42" s="29" t="s">
        <v>124</v>
      </c>
    </row>
    <row r="43" spans="1:3" ht="12.75">
      <c r="A43" s="16" t="s">
        <v>17</v>
      </c>
      <c r="B43" s="17"/>
      <c r="C43" s="17"/>
    </row>
    <row r="44" spans="1:3" ht="12.75">
      <c r="A44" s="18" t="s">
        <v>125</v>
      </c>
      <c r="B44" s="17" t="s">
        <v>92</v>
      </c>
      <c r="C44" s="19" t="s">
        <v>126</v>
      </c>
    </row>
    <row r="45" spans="1:3" ht="12.75">
      <c r="A45" s="27"/>
      <c r="B45" s="17" t="s">
        <v>95</v>
      </c>
      <c r="C45" s="17" t="s">
        <v>127</v>
      </c>
    </row>
    <row r="46" spans="1:3" ht="12.75">
      <c r="A46" s="18" t="s">
        <v>128</v>
      </c>
      <c r="B46" s="17" t="s">
        <v>92</v>
      </c>
      <c r="C46" s="17" t="s">
        <v>129</v>
      </c>
    </row>
    <row r="47" spans="1:3" ht="12.75">
      <c r="A47" s="27"/>
      <c r="B47" s="17" t="s">
        <v>92</v>
      </c>
      <c r="C47" s="19" t="s">
        <v>93</v>
      </c>
    </row>
    <row r="48" spans="1:3" ht="12.75">
      <c r="A48" s="27"/>
      <c r="B48" s="17" t="s">
        <v>92</v>
      </c>
      <c r="C48" s="19" t="s">
        <v>121</v>
      </c>
    </row>
    <row r="49" spans="1:3" ht="12.75">
      <c r="A49" s="27"/>
      <c r="B49" s="17" t="s">
        <v>92</v>
      </c>
      <c r="C49" s="19" t="s">
        <v>94</v>
      </c>
    </row>
    <row r="50" spans="1:3" ht="12.75">
      <c r="A50" s="27"/>
      <c r="B50" s="17" t="s">
        <v>95</v>
      </c>
      <c r="C50" s="19" t="s">
        <v>124</v>
      </c>
    </row>
    <row r="51" spans="1:3" ht="12.75">
      <c r="A51" s="27"/>
      <c r="B51" s="17" t="s">
        <v>95</v>
      </c>
      <c r="C51" s="31" t="s">
        <v>98</v>
      </c>
    </row>
    <row r="52" spans="1:3" ht="12.75">
      <c r="A52" s="18" t="s">
        <v>130</v>
      </c>
      <c r="B52" s="22" t="s">
        <v>92</v>
      </c>
      <c r="C52" s="32" t="s">
        <v>100</v>
      </c>
    </row>
    <row r="53" spans="1:3" ht="12.75">
      <c r="A53" s="16" t="s">
        <v>18</v>
      </c>
      <c r="B53" s="17"/>
      <c r="C53" s="17"/>
    </row>
    <row r="54" spans="1:3" ht="12.75">
      <c r="A54" s="18" t="s">
        <v>131</v>
      </c>
      <c r="B54" s="17" t="s">
        <v>92</v>
      </c>
      <c r="C54" s="19" t="s">
        <v>93</v>
      </c>
    </row>
    <row r="55" spans="1:3" ht="12.75">
      <c r="A55" s="20"/>
      <c r="B55" s="17" t="s">
        <v>92</v>
      </c>
      <c r="C55" s="19" t="s">
        <v>108</v>
      </c>
    </row>
    <row r="56" spans="1:3" ht="12.75">
      <c r="A56" s="20"/>
      <c r="B56" s="17" t="s">
        <v>92</v>
      </c>
      <c r="C56" s="19" t="s">
        <v>132</v>
      </c>
    </row>
    <row r="57" spans="1:3" ht="12.75">
      <c r="A57" s="20"/>
      <c r="B57" s="17" t="s">
        <v>92</v>
      </c>
      <c r="C57" s="19" t="s">
        <v>94</v>
      </c>
    </row>
    <row r="58" spans="1:3" ht="12.75">
      <c r="A58" s="20"/>
      <c r="B58" s="17" t="s">
        <v>95</v>
      </c>
      <c r="C58" s="19" t="s">
        <v>133</v>
      </c>
    </row>
    <row r="59" spans="1:3" ht="12.75">
      <c r="A59" s="27"/>
      <c r="B59" s="17" t="s">
        <v>95</v>
      </c>
      <c r="C59" s="31" t="s">
        <v>134</v>
      </c>
    </row>
    <row r="60" spans="1:3" ht="12.75">
      <c r="A60" s="27"/>
      <c r="B60" s="17" t="s">
        <v>95</v>
      </c>
      <c r="C60" s="31" t="s">
        <v>98</v>
      </c>
    </row>
    <row r="61" spans="1:3" ht="12.75">
      <c r="A61" s="18" t="s">
        <v>135</v>
      </c>
      <c r="B61" s="17" t="s">
        <v>92</v>
      </c>
      <c r="C61" s="19" t="s">
        <v>110</v>
      </c>
    </row>
    <row r="62" spans="1:3" ht="12.75">
      <c r="A62" s="20"/>
      <c r="B62" s="17" t="s">
        <v>92</v>
      </c>
      <c r="C62" s="19" t="s">
        <v>136</v>
      </c>
    </row>
    <row r="63" spans="1:3" ht="12.75">
      <c r="A63" s="20"/>
      <c r="B63" s="17" t="s">
        <v>92</v>
      </c>
      <c r="C63" s="19" t="s">
        <v>109</v>
      </c>
    </row>
    <row r="64" spans="1:3" ht="12.75">
      <c r="A64" s="20"/>
      <c r="B64" s="17" t="s">
        <v>92</v>
      </c>
      <c r="C64" s="19" t="s">
        <v>94</v>
      </c>
    </row>
    <row r="65" spans="1:3" ht="12.75">
      <c r="A65" s="20"/>
      <c r="B65" s="17" t="s">
        <v>95</v>
      </c>
      <c r="C65" s="19" t="s">
        <v>113</v>
      </c>
    </row>
    <row r="66" spans="1:3" ht="12.75">
      <c r="A66" s="20"/>
      <c r="B66" s="17" t="s">
        <v>95</v>
      </c>
      <c r="C66" s="19" t="s">
        <v>137</v>
      </c>
    </row>
    <row r="67" spans="1:3" ht="12.75">
      <c r="A67" s="20"/>
      <c r="B67" s="17" t="s">
        <v>95</v>
      </c>
      <c r="C67" s="19" t="s">
        <v>138</v>
      </c>
    </row>
    <row r="68" spans="1:3" ht="12.75">
      <c r="A68" s="20"/>
      <c r="B68" s="17" t="s">
        <v>95</v>
      </c>
      <c r="C68" s="19" t="s">
        <v>124</v>
      </c>
    </row>
    <row r="69" spans="1:3" ht="12.75">
      <c r="A69" s="20"/>
      <c r="B69" s="17" t="s">
        <v>95</v>
      </c>
      <c r="C69" s="19" t="s">
        <v>98</v>
      </c>
    </row>
    <row r="70" spans="1:3" ht="12.75">
      <c r="A70" s="18" t="s">
        <v>139</v>
      </c>
      <c r="B70" s="17" t="s">
        <v>92</v>
      </c>
      <c r="C70" s="19" t="s">
        <v>140</v>
      </c>
    </row>
    <row r="71" spans="1:3" ht="12.75">
      <c r="A71" s="27"/>
      <c r="B71" s="17" t="s">
        <v>92</v>
      </c>
      <c r="C71" s="19" t="s">
        <v>141</v>
      </c>
    </row>
    <row r="72" spans="1:3" ht="12.75">
      <c r="A72" s="20"/>
      <c r="B72" s="17" t="s">
        <v>92</v>
      </c>
      <c r="C72" s="19" t="s">
        <v>109</v>
      </c>
    </row>
    <row r="73" spans="1:3" ht="12.75">
      <c r="A73" s="20"/>
      <c r="B73" s="17" t="s">
        <v>92</v>
      </c>
      <c r="C73" s="19" t="s">
        <v>142</v>
      </c>
    </row>
    <row r="74" spans="1:3" ht="12.75">
      <c r="A74" s="20"/>
      <c r="B74" s="17" t="s">
        <v>92</v>
      </c>
      <c r="C74" s="19" t="s">
        <v>143</v>
      </c>
    </row>
    <row r="75" spans="1:3" ht="12.75">
      <c r="A75" s="20"/>
      <c r="B75" s="17" t="s">
        <v>92</v>
      </c>
      <c r="C75" s="19" t="s">
        <v>121</v>
      </c>
    </row>
    <row r="76" spans="1:3" ht="12.75">
      <c r="A76" s="20"/>
      <c r="B76" s="17" t="s">
        <v>95</v>
      </c>
      <c r="C76" s="19" t="s">
        <v>144</v>
      </c>
    </row>
    <row r="77" spans="1:3" ht="12.75">
      <c r="A77" s="20"/>
      <c r="B77" s="17" t="s">
        <v>95</v>
      </c>
      <c r="C77" s="19" t="s">
        <v>145</v>
      </c>
    </row>
    <row r="78" spans="1:3" ht="12.75">
      <c r="A78" s="20"/>
      <c r="B78" s="17" t="s">
        <v>95</v>
      </c>
      <c r="C78" s="19" t="s">
        <v>146</v>
      </c>
    </row>
    <row r="79" spans="1:3" ht="12.75">
      <c r="A79" s="20"/>
      <c r="B79" s="17" t="s">
        <v>95</v>
      </c>
      <c r="C79" s="19" t="s">
        <v>147</v>
      </c>
    </row>
    <row r="80" spans="1:3" ht="12.75">
      <c r="A80" s="20"/>
      <c r="B80" s="17" t="s">
        <v>95</v>
      </c>
      <c r="C80" s="19" t="s">
        <v>112</v>
      </c>
    </row>
    <row r="81" spans="1:3" ht="12.75">
      <c r="A81" s="20"/>
      <c r="B81" s="17" t="s">
        <v>95</v>
      </c>
      <c r="C81" s="19" t="s">
        <v>123</v>
      </c>
    </row>
    <row r="82" spans="1:3" ht="12.75">
      <c r="A82" s="20"/>
      <c r="B82" s="17" t="s">
        <v>95</v>
      </c>
      <c r="C82" s="19" t="s">
        <v>148</v>
      </c>
    </row>
    <row r="83" spans="1:3" ht="12.75">
      <c r="A83" s="18" t="s">
        <v>149</v>
      </c>
      <c r="B83" s="17" t="s">
        <v>92</v>
      </c>
      <c r="C83" s="19" t="s">
        <v>126</v>
      </c>
    </row>
    <row r="84" spans="1:3" ht="12.75">
      <c r="A84" s="20"/>
      <c r="B84" s="22" t="s">
        <v>92</v>
      </c>
      <c r="C84" s="23" t="s">
        <v>150</v>
      </c>
    </row>
    <row r="85" spans="1:3" ht="12.75">
      <c r="A85" s="27"/>
      <c r="B85" s="17" t="s">
        <v>95</v>
      </c>
      <c r="C85" s="26" t="s">
        <v>151</v>
      </c>
    </row>
    <row r="86" spans="1:3" ht="12.75">
      <c r="A86" s="27"/>
      <c r="B86" s="22" t="s">
        <v>95</v>
      </c>
      <c r="C86" s="33" t="s">
        <v>127</v>
      </c>
    </row>
    <row r="87" spans="1:3" ht="12.75">
      <c r="A87" s="18" t="s">
        <v>152</v>
      </c>
      <c r="B87" s="17" t="s">
        <v>92</v>
      </c>
      <c r="C87" s="19" t="s">
        <v>94</v>
      </c>
    </row>
    <row r="88" spans="1:3" ht="12.75">
      <c r="A88" s="24"/>
      <c r="B88" s="22" t="s">
        <v>92</v>
      </c>
      <c r="C88" s="23" t="s">
        <v>100</v>
      </c>
    </row>
    <row r="89" spans="1:3" ht="12.75">
      <c r="A89" s="34"/>
      <c r="B89" s="17" t="s">
        <v>95</v>
      </c>
      <c r="C89" s="29" t="s">
        <v>115</v>
      </c>
    </row>
    <row r="90" spans="1:3" ht="12.75">
      <c r="A90" s="25"/>
      <c r="B90" s="17" t="s">
        <v>95</v>
      </c>
      <c r="C90" s="19" t="s">
        <v>118</v>
      </c>
    </row>
    <row r="91" spans="1:3" ht="12.75">
      <c r="A91" s="16" t="s">
        <v>19</v>
      </c>
      <c r="B91" s="17"/>
      <c r="C91" s="17"/>
    </row>
    <row r="92" spans="1:3" ht="12.75">
      <c r="A92" s="18" t="s">
        <v>153</v>
      </c>
      <c r="B92" s="17" t="s">
        <v>92</v>
      </c>
      <c r="C92" s="19" t="s">
        <v>109</v>
      </c>
    </row>
    <row r="93" spans="1:3" ht="12.75">
      <c r="A93" s="27"/>
      <c r="B93" s="17" t="s">
        <v>92</v>
      </c>
      <c r="C93" s="19" t="s">
        <v>94</v>
      </c>
    </row>
    <row r="94" spans="1:3" ht="12.75">
      <c r="A94" s="27"/>
      <c r="B94" s="17" t="s">
        <v>95</v>
      </c>
      <c r="C94" s="19" t="s">
        <v>147</v>
      </c>
    </row>
    <row r="95" spans="1:3" ht="12.75">
      <c r="A95" s="27"/>
      <c r="B95" s="17" t="s">
        <v>95</v>
      </c>
      <c r="C95" s="19" t="s">
        <v>148</v>
      </c>
    </row>
    <row r="96" spans="1:3" ht="12.75">
      <c r="A96" s="27"/>
      <c r="B96" s="17" t="s">
        <v>95</v>
      </c>
      <c r="C96" s="19" t="s">
        <v>98</v>
      </c>
    </row>
    <row r="97" spans="1:3" ht="12.75">
      <c r="A97" s="18" t="s">
        <v>154</v>
      </c>
      <c r="B97" s="17" t="s">
        <v>92</v>
      </c>
      <c r="C97" s="17" t="s">
        <v>155</v>
      </c>
    </row>
    <row r="98" spans="1:3" ht="12.75">
      <c r="A98" s="27"/>
      <c r="B98" s="17" t="s">
        <v>95</v>
      </c>
      <c r="C98" s="17" t="s">
        <v>156</v>
      </c>
    </row>
    <row r="99" spans="1:3" ht="12.75">
      <c r="A99" s="16" t="s">
        <v>22</v>
      </c>
      <c r="B99" s="17"/>
      <c r="C99" s="17"/>
    </row>
    <row r="100" spans="1:3" ht="12.75">
      <c r="A100" s="18" t="s">
        <v>157</v>
      </c>
      <c r="B100" s="17" t="s">
        <v>92</v>
      </c>
      <c r="C100" s="19" t="s">
        <v>93</v>
      </c>
    </row>
    <row r="101" spans="1:3" ht="12.75">
      <c r="A101" s="27"/>
      <c r="B101" s="17" t="s">
        <v>92</v>
      </c>
      <c r="C101" s="19" t="s">
        <v>94</v>
      </c>
    </row>
    <row r="102" spans="1:3" ht="12.75">
      <c r="A102" s="16" t="s">
        <v>24</v>
      </c>
      <c r="B102" s="17"/>
      <c r="C102" s="17"/>
    </row>
    <row r="103" spans="1:3" ht="12.75">
      <c r="A103" s="18" t="s">
        <v>158</v>
      </c>
      <c r="B103" s="22" t="s">
        <v>92</v>
      </c>
      <c r="C103" s="22" t="s">
        <v>159</v>
      </c>
    </row>
    <row r="104" spans="1:3" ht="12.75">
      <c r="A104" s="18" t="s">
        <v>160</v>
      </c>
      <c r="B104" s="17" t="s">
        <v>92</v>
      </c>
      <c r="C104" s="19" t="s">
        <v>108</v>
      </c>
    </row>
    <row r="105" spans="1:3" ht="12.75">
      <c r="A105" s="27"/>
      <c r="B105" s="17" t="s">
        <v>95</v>
      </c>
      <c r="C105" s="17" t="s">
        <v>161</v>
      </c>
    </row>
    <row r="106" spans="1:3" ht="12.75">
      <c r="A106" s="20"/>
      <c r="B106" s="17" t="s">
        <v>95</v>
      </c>
      <c r="C106" s="17" t="s">
        <v>127</v>
      </c>
    </row>
    <row r="107" spans="1:3" ht="12.75">
      <c r="A107" s="27"/>
      <c r="B107" s="17" t="s">
        <v>95</v>
      </c>
      <c r="C107" s="17" t="s">
        <v>162</v>
      </c>
    </row>
    <row r="108" spans="1:3" ht="12.75">
      <c r="A108" s="27"/>
      <c r="B108" s="17" t="s">
        <v>95</v>
      </c>
      <c r="C108" s="19" t="s">
        <v>111</v>
      </c>
    </row>
    <row r="109" spans="1:3" ht="12.75">
      <c r="A109" s="18" t="s">
        <v>163</v>
      </c>
      <c r="B109" s="17"/>
      <c r="C109" s="17"/>
    </row>
    <row r="110" spans="1:3" ht="12.75">
      <c r="A110" s="27"/>
      <c r="B110" s="17" t="s">
        <v>92</v>
      </c>
      <c r="C110" s="17" t="s">
        <v>110</v>
      </c>
    </row>
    <row r="111" spans="1:3" ht="12.75">
      <c r="A111" s="27"/>
      <c r="B111" s="17" t="s">
        <v>92</v>
      </c>
      <c r="C111" s="19" t="s">
        <v>93</v>
      </c>
    </row>
    <row r="112" spans="1:3" ht="12.75">
      <c r="A112" s="27"/>
      <c r="B112" s="17" t="s">
        <v>92</v>
      </c>
      <c r="C112" s="19" t="s">
        <v>94</v>
      </c>
    </row>
    <row r="113" spans="1:3" ht="12.75">
      <c r="A113" s="27"/>
      <c r="B113" s="17" t="s">
        <v>95</v>
      </c>
      <c r="C113" s="19" t="s">
        <v>137</v>
      </c>
    </row>
    <row r="114" spans="1:3" ht="12.75">
      <c r="A114" s="27"/>
      <c r="B114" s="17" t="s">
        <v>95</v>
      </c>
      <c r="C114" s="19" t="s">
        <v>164</v>
      </c>
    </row>
    <row r="115" spans="1:3" ht="12.75">
      <c r="A115" s="27"/>
      <c r="B115" s="17" t="s">
        <v>95</v>
      </c>
      <c r="C115" s="19" t="s">
        <v>98</v>
      </c>
    </row>
    <row r="116" spans="1:3" ht="12.75">
      <c r="A116" s="18" t="s">
        <v>24</v>
      </c>
      <c r="B116" s="17" t="s">
        <v>92</v>
      </c>
      <c r="C116" s="19" t="s">
        <v>94</v>
      </c>
    </row>
    <row r="117" spans="1:3" ht="12.75">
      <c r="A117" s="27"/>
      <c r="B117" s="17" t="s">
        <v>92</v>
      </c>
      <c r="C117" s="19" t="s">
        <v>109</v>
      </c>
    </row>
    <row r="118" spans="1:3" ht="12.75">
      <c r="A118" s="20"/>
      <c r="B118" s="17" t="s">
        <v>92</v>
      </c>
      <c r="C118" s="17" t="s">
        <v>165</v>
      </c>
    </row>
    <row r="119" spans="1:3" ht="12.75">
      <c r="A119" s="27"/>
      <c r="B119" s="17" t="s">
        <v>92</v>
      </c>
      <c r="C119" s="17" t="s">
        <v>166</v>
      </c>
    </row>
    <row r="120" spans="1:3" ht="12.75">
      <c r="A120" s="24"/>
      <c r="B120" s="17" t="s">
        <v>92</v>
      </c>
      <c r="C120" s="17" t="s">
        <v>167</v>
      </c>
    </row>
    <row r="121" spans="1:3" ht="12.75">
      <c r="A121" s="25"/>
      <c r="B121" s="17" t="s">
        <v>95</v>
      </c>
      <c r="C121" s="19" t="s">
        <v>98</v>
      </c>
    </row>
    <row r="122" spans="1:3" ht="12.75">
      <c r="A122" s="27"/>
      <c r="B122" s="17" t="s">
        <v>95</v>
      </c>
      <c r="C122" s="19" t="s">
        <v>112</v>
      </c>
    </row>
    <row r="123" spans="1:3" ht="12.75">
      <c r="A123" s="20"/>
      <c r="B123" s="17" t="s">
        <v>95</v>
      </c>
      <c r="C123" s="19" t="s">
        <v>147</v>
      </c>
    </row>
    <row r="124" spans="1:3" ht="12.75">
      <c r="A124" s="20"/>
      <c r="B124" s="17" t="s">
        <v>95</v>
      </c>
      <c r="C124" s="17" t="s">
        <v>168</v>
      </c>
    </row>
    <row r="125" spans="1:3" ht="12.75">
      <c r="A125" s="25"/>
      <c r="B125" s="17" t="s">
        <v>95</v>
      </c>
      <c r="C125" s="19" t="s">
        <v>105</v>
      </c>
    </row>
    <row r="126" spans="1:3" ht="12.75">
      <c r="A126" s="21"/>
      <c r="B126" s="17" t="s">
        <v>95</v>
      </c>
      <c r="C126" s="17" t="s">
        <v>169</v>
      </c>
    </row>
    <row r="127" spans="1:3" ht="12.75">
      <c r="A127" s="35"/>
      <c r="B127" s="17" t="s">
        <v>95</v>
      </c>
      <c r="C127" s="17" t="s">
        <v>170</v>
      </c>
    </row>
    <row r="128" spans="1:3" ht="12.75">
      <c r="A128" s="21"/>
      <c r="B128" s="17" t="s">
        <v>95</v>
      </c>
      <c r="C128" s="29" t="s">
        <v>115</v>
      </c>
    </row>
    <row r="129" spans="1:3" ht="12.75">
      <c r="A129" s="21"/>
      <c r="B129" s="22" t="s">
        <v>95</v>
      </c>
      <c r="C129" s="30" t="s">
        <v>171</v>
      </c>
    </row>
    <row r="130" spans="1:3" ht="12.75">
      <c r="A130" s="18" t="s">
        <v>172</v>
      </c>
      <c r="B130" s="22" t="s">
        <v>92</v>
      </c>
      <c r="C130" s="30" t="s">
        <v>100</v>
      </c>
    </row>
  </sheetData>
  <mergeCells count="3">
    <mergeCell ref="A1:C1"/>
    <mergeCell ref="D2:F2"/>
    <mergeCell ref="D3:F3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D´Ensenyament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E00FGO</dc:creator>
  <cp:keywords/>
  <dc:description/>
  <cp:lastModifiedBy>e00svg</cp:lastModifiedBy>
  <dcterms:created xsi:type="dcterms:W3CDTF">2004-06-17T09:53:48Z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